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Housing" sheetId="1" r:id="rId4"/>
    <sheet name="Investments" sheetId="2" r:id="rId5"/>
    <sheet name="Pay_Leave" sheetId="3" r:id="rId6"/>
    <sheet name="Checking1" sheetId="4" r:id="rId7"/>
    <sheet name="CC2" sheetId="5" r:id="rId8"/>
    <sheet name="CC1" sheetId="6" r:id="rId9"/>
    <sheet name="Jan 25" sheetId="7" r:id="rId10"/>
    <sheet name="Feb 25" sheetId="8" r:id="rId11"/>
    <sheet name="Mar 25" sheetId="9" r:id="rId12"/>
    <sheet name="Apr 25" sheetId="10" r:id="rId13"/>
    <sheet name="May 25" sheetId="11" r:id="rId14"/>
    <sheet name="Jun 25" sheetId="12" r:id="rId15"/>
    <sheet name="Jul 25" sheetId="13" r:id="rId16"/>
    <sheet name="Aug 25" sheetId="14" r:id="rId17"/>
    <sheet name="Sep 25" sheetId="15" r:id="rId18"/>
    <sheet name="Oct 25" sheetId="16" r:id="rId19"/>
    <sheet name="Nov 25" sheetId="17" r:id="rId20"/>
    <sheet name="Dec 25" sheetId="18" r:id="rId21"/>
    <sheet name="EOY" sheetId="19" r:id="rId22"/>
  </sheets>
</workbook>
</file>

<file path=xl/sharedStrings.xml><?xml version="1.0" encoding="utf-8"?>
<sst xmlns="http://schemas.openxmlformats.org/spreadsheetml/2006/main" uniqueCount="112">
  <si>
    <t>Address</t>
  </si>
  <si>
    <t>TOTAL</t>
  </si>
  <si>
    <t>AVG</t>
  </si>
  <si>
    <t>Rent</t>
  </si>
  <si>
    <t>Electrcity</t>
  </si>
  <si>
    <t>Natural Gas</t>
  </si>
  <si>
    <t>Days in Month</t>
  </si>
  <si>
    <t>Total</t>
  </si>
  <si>
    <t>Date Read</t>
  </si>
  <si>
    <t>Electric Meter</t>
  </si>
  <si>
    <t>Usage kWh</t>
  </si>
  <si>
    <t>Gas Meter</t>
  </si>
  <si>
    <t>Usage m3</t>
  </si>
  <si>
    <t>Water Meter</t>
  </si>
  <si>
    <t>Water Usage</t>
  </si>
  <si>
    <t>Net Worth</t>
  </si>
  <si>
    <t>Date</t>
  </si>
  <si>
    <t>Property1</t>
  </si>
  <si>
    <t>401k</t>
  </si>
  <si>
    <t>401k 2</t>
  </si>
  <si>
    <t>Account 1</t>
  </si>
  <si>
    <t>Account 2</t>
  </si>
  <si>
    <t>Bank 1</t>
  </si>
  <si>
    <t>US Bonds</t>
  </si>
  <si>
    <t>Other</t>
  </si>
  <si>
    <t>Δ</t>
  </si>
  <si>
    <t>Price</t>
  </si>
  <si>
    <t>Quantity</t>
  </si>
  <si>
    <t>C Fund</t>
  </si>
  <si>
    <t>Live</t>
  </si>
  <si>
    <t>Target 2050</t>
  </si>
  <si>
    <t>Fidelity 500</t>
  </si>
  <si>
    <t>USNQX</t>
  </si>
  <si>
    <t>USHYX</t>
  </si>
  <si>
    <t>Vanguard 500</t>
  </si>
  <si>
    <t>QQQ</t>
  </si>
  <si>
    <t>Settlement</t>
  </si>
  <si>
    <t>ROTH SUB</t>
  </si>
  <si>
    <t>Money Mkt</t>
  </si>
  <si>
    <t>ET</t>
  </si>
  <si>
    <t>META</t>
  </si>
  <si>
    <t>NFLX</t>
  </si>
  <si>
    <t>NVDA</t>
  </si>
  <si>
    <t>SPY</t>
  </si>
  <si>
    <t>$$$</t>
  </si>
  <si>
    <t>SUB</t>
  </si>
  <si>
    <t>Savings</t>
  </si>
  <si>
    <t>Bonds</t>
  </si>
  <si>
    <t>Notes</t>
  </si>
  <si>
    <t>I-Bonds</t>
  </si>
  <si>
    <t>Bills</t>
  </si>
  <si>
    <t xml:space="preserve">Wage </t>
  </si>
  <si>
    <t>Other Pay</t>
  </si>
  <si>
    <t>GROSS PAY</t>
  </si>
  <si>
    <t>Withheld</t>
  </si>
  <si>
    <t>SS Tax</t>
  </si>
  <si>
    <t>Medicare</t>
  </si>
  <si>
    <t>TOTAL TAX</t>
  </si>
  <si>
    <t>Insurance</t>
  </si>
  <si>
    <t>Roth 401(k)</t>
  </si>
  <si>
    <t>TOTAL OTHER</t>
  </si>
  <si>
    <t>Net Pay</t>
  </si>
  <si>
    <t>Leave</t>
  </si>
  <si>
    <t>Add</t>
  </si>
  <si>
    <t>Use</t>
  </si>
  <si>
    <t>Jan - Jun 2025</t>
  </si>
  <si>
    <t>Item</t>
  </si>
  <si>
    <t>Cost</t>
  </si>
  <si>
    <t>Jan TOTAL</t>
  </si>
  <si>
    <t>Feb TOTAL</t>
  </si>
  <si>
    <t>Mar TOTAL</t>
  </si>
  <si>
    <t>Apr TOTAL</t>
  </si>
  <si>
    <t>May TOTAL</t>
  </si>
  <si>
    <t>Jun TOTAL</t>
  </si>
  <si>
    <t>YTD AVG</t>
  </si>
  <si>
    <t>YTD STD</t>
  </si>
  <si>
    <t>Jul - Dec 2025</t>
  </si>
  <si>
    <t>Jul TOTAL</t>
  </si>
  <si>
    <t>Aug TOTAL</t>
  </si>
  <si>
    <t>Sep TOTAL</t>
  </si>
  <si>
    <t>Oct TOTAL</t>
  </si>
  <si>
    <t>Nov TOTAL</t>
  </si>
  <si>
    <t>Dec TOTAL</t>
  </si>
  <si>
    <t>Store1</t>
  </si>
  <si>
    <t>store2</t>
  </si>
  <si>
    <t>Store3</t>
  </si>
  <si>
    <t>store4</t>
  </si>
  <si>
    <t>Wed</t>
  </si>
  <si>
    <t>Thur</t>
  </si>
  <si>
    <t>Fri</t>
  </si>
  <si>
    <t xml:space="preserve">Sat </t>
  </si>
  <si>
    <t>Sun</t>
  </si>
  <si>
    <t>Mon</t>
  </si>
  <si>
    <t>Tue</t>
  </si>
  <si>
    <t>Income 1</t>
  </si>
  <si>
    <t>Income 2</t>
  </si>
  <si>
    <t>TOTAL INCOME</t>
  </si>
  <si>
    <t>CC1</t>
  </si>
  <si>
    <t>CC2</t>
  </si>
  <si>
    <t>ATM/Other</t>
  </si>
  <si>
    <t>Checking1</t>
  </si>
  <si>
    <t>TOTAL EXPENSE</t>
  </si>
  <si>
    <t>Net</t>
  </si>
  <si>
    <t>YTD</t>
  </si>
  <si>
    <t>Sat</t>
  </si>
  <si>
    <t>YTD Net</t>
  </si>
  <si>
    <t>EOY</t>
  </si>
  <si>
    <t>EOY Net</t>
  </si>
  <si>
    <t>2025</t>
  </si>
  <si>
    <t>STD</t>
  </si>
  <si>
    <t>ATM/Other/Zell</t>
  </si>
  <si>
    <r>
      <rPr>
        <sz val="10"/>
        <color indexed="8"/>
        <rFont val="Helvetica Neue"/>
      </rPr>
      <t>Net</t>
    </r>
  </si>
</sst>
</file>

<file path=xl/styles.xml><?xml version="1.0" encoding="utf-8"?>
<styleSheet xmlns="http://schemas.openxmlformats.org/spreadsheetml/2006/main">
  <numFmts count="10">
    <numFmt numFmtId="0" formatCode="General"/>
    <numFmt numFmtId="59" formatCode="mmm yy"/>
    <numFmt numFmtId="60" formatCode="d mmm yy"/>
    <numFmt numFmtId="61" formatCode="#,##0.0_);[Red]\(#,##0.0\)"/>
    <numFmt numFmtId="62" formatCode="#,##0.000_);[Red]\(#,##0.000\)"/>
    <numFmt numFmtId="63" formatCode="d mmm"/>
    <numFmt numFmtId="64" formatCode="0.0000_);[Red]\(0.0000\)"/>
    <numFmt numFmtId="65" formatCode="0_);[Red]\(0\)"/>
    <numFmt numFmtId="66" formatCode="#,##0.0000_);[Red]\(#,##0.0000\)"/>
    <numFmt numFmtId="67" formatCode="#,##0.00%_);[Red]\(#,##0.00%\)"/>
  </numFmts>
  <fonts count="6">
    <font>
      <sz val="10"/>
      <color indexed="8"/>
      <name val="Helvetica Neue"/>
    </font>
    <font>
      <sz val="12"/>
      <color indexed="8"/>
      <name val="Helvetica Neue"/>
    </font>
    <font>
      <b val="1"/>
      <sz val="10"/>
      <color indexed="8"/>
      <name val="Helvetica Neue"/>
    </font>
    <font>
      <sz val="12"/>
      <color indexed="14"/>
      <name val="Helvetica Neue"/>
    </font>
    <font>
      <sz val="10"/>
      <color indexed="8"/>
      <name val="Helvetica"/>
    </font>
    <font>
      <b val="1"/>
      <sz val="10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2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1"/>
      </bottom>
      <diagonal/>
    </border>
    <border>
      <left style="thin">
        <color indexed="8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1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82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center" vertical="center"/>
    </xf>
    <xf numFmtId="0" fontId="2" fillId="2" borderId="1" applyNumberFormat="1" applyFont="1" applyFill="1" applyBorder="1" applyAlignment="1" applyProtection="0">
      <alignment horizontal="center" vertical="top" wrapText="1"/>
    </xf>
    <xf numFmtId="59" fontId="2" fillId="2" borderId="1" applyNumberFormat="1" applyFont="1" applyFill="1" applyBorder="1" applyAlignment="1" applyProtection="0">
      <alignment horizontal="center" vertical="top" wrapText="1"/>
    </xf>
    <xf numFmtId="59" fontId="2" fillId="2" borderId="2" applyNumberFormat="1" applyFont="1" applyFill="1" applyBorder="1" applyAlignment="1" applyProtection="0">
      <alignment horizontal="center" vertical="top" wrapText="1"/>
    </xf>
    <xf numFmtId="49" fontId="2" fillId="2" borderId="3" applyNumberFormat="1" applyFont="1" applyFill="1" applyBorder="1" applyAlignment="1" applyProtection="0">
      <alignment horizontal="center" vertical="top" wrapText="1"/>
    </xf>
    <xf numFmtId="49" fontId="2" fillId="3" borderId="4" applyNumberFormat="1" applyFont="1" applyFill="1" applyBorder="1" applyAlignment="1" applyProtection="0">
      <alignment horizontal="center" vertical="top" wrapText="1"/>
    </xf>
    <xf numFmtId="8" fontId="0" borderId="5" applyNumberFormat="1" applyFont="1" applyFill="0" applyBorder="1" applyAlignment="1" applyProtection="0">
      <alignment horizontal="center" vertical="top" wrapText="1"/>
    </xf>
    <xf numFmtId="8" fontId="0" borderId="6" applyNumberFormat="1" applyFont="1" applyFill="0" applyBorder="1" applyAlignment="1" applyProtection="0">
      <alignment horizontal="center" vertical="top" wrapText="1"/>
    </xf>
    <xf numFmtId="8" fontId="0" borderId="7" applyNumberFormat="1" applyFont="1" applyFill="0" applyBorder="1" applyAlignment="1" applyProtection="0">
      <alignment horizontal="center" vertical="top" wrapText="1"/>
    </xf>
    <xf numFmtId="8" fontId="0" borderId="3" applyNumberFormat="1" applyFont="1" applyFill="0" applyBorder="1" applyAlignment="1" applyProtection="0">
      <alignment horizontal="center" vertical="top" wrapText="1"/>
    </xf>
    <xf numFmtId="49" fontId="2" fillId="3" borderId="8" applyNumberFormat="1" applyFont="1" applyFill="1" applyBorder="1" applyAlignment="1" applyProtection="0">
      <alignment horizontal="center" vertical="top" wrapText="1"/>
    </xf>
    <xf numFmtId="8" fontId="0" fillId="4" borderId="9" applyNumberFormat="1" applyFont="1" applyFill="1" applyBorder="1" applyAlignment="1" applyProtection="0">
      <alignment horizontal="center" vertical="top" wrapText="1"/>
    </xf>
    <xf numFmtId="8" fontId="0" fillId="4" borderId="10" applyNumberFormat="1" applyFont="1" applyFill="1" applyBorder="1" applyAlignment="1" applyProtection="0">
      <alignment horizontal="center" vertical="top" wrapText="1"/>
    </xf>
    <xf numFmtId="8" fontId="0" fillId="4" borderId="11" applyNumberFormat="1" applyFont="1" applyFill="1" applyBorder="1" applyAlignment="1" applyProtection="0">
      <alignment horizontal="center" vertical="top" wrapText="1"/>
    </xf>
    <xf numFmtId="8" fontId="0" fillId="4" borderId="3" applyNumberFormat="1" applyFont="1" applyFill="1" applyBorder="1" applyAlignment="1" applyProtection="0">
      <alignment horizontal="center" vertical="top" wrapText="1"/>
    </xf>
    <xf numFmtId="8" fontId="0" borderId="9" applyNumberFormat="1" applyFont="1" applyFill="0" applyBorder="1" applyAlignment="1" applyProtection="0">
      <alignment horizontal="center" vertical="top" wrapText="1"/>
    </xf>
    <xf numFmtId="8" fontId="0" borderId="10" applyNumberFormat="1" applyFont="1" applyFill="0" applyBorder="1" applyAlignment="1" applyProtection="0">
      <alignment horizontal="center" vertical="top" wrapText="1"/>
    </xf>
    <xf numFmtId="8" fontId="0" borderId="11" applyNumberFormat="1" applyFont="1" applyFill="0" applyBorder="1" applyAlignment="1" applyProtection="0">
      <alignment horizontal="center" vertical="top" wrapText="1"/>
    </xf>
    <xf numFmtId="38" fontId="0" fillId="4" borderId="9" applyNumberFormat="1" applyFont="1" applyFill="1" applyBorder="1" applyAlignment="1" applyProtection="0">
      <alignment horizontal="center" vertical="top" wrapText="1"/>
    </xf>
    <xf numFmtId="38" fontId="0" fillId="4" borderId="10" applyNumberFormat="1" applyFont="1" applyFill="1" applyBorder="1" applyAlignment="1" applyProtection="0">
      <alignment horizontal="center" vertical="top" wrapText="1"/>
    </xf>
    <xf numFmtId="38" fontId="0" fillId="4" borderId="11" applyNumberFormat="1" applyFont="1" applyFill="1" applyBorder="1" applyAlignment="1" applyProtection="0">
      <alignment horizontal="center" vertical="top" wrapText="1"/>
    </xf>
    <xf numFmtId="0" fontId="2" fillId="3" borderId="8" applyNumberFormat="0" applyFont="1" applyFill="1" applyBorder="1" applyAlignment="1" applyProtection="0">
      <alignment horizontal="center" vertical="top" wrapText="1"/>
    </xf>
    <xf numFmtId="0" fontId="0" fillId="4" borderId="9" applyNumberFormat="0" applyFont="1" applyFill="1" applyBorder="1" applyAlignment="1" applyProtection="0">
      <alignment horizontal="center" vertical="top" wrapText="1"/>
    </xf>
    <xf numFmtId="0" fontId="0" fillId="4" borderId="10" applyNumberFormat="0" applyFont="1" applyFill="1" applyBorder="1" applyAlignment="1" applyProtection="0">
      <alignment horizontal="center" vertical="top" wrapText="1"/>
    </xf>
    <xf numFmtId="0" fontId="0" fillId="4" borderId="11" applyNumberFormat="0" applyFont="1" applyFill="1" applyBorder="1" applyAlignment="1" applyProtection="0">
      <alignment horizontal="center" vertical="top" wrapText="1"/>
    </xf>
    <xf numFmtId="0" fontId="0" fillId="4" borderId="3" applyNumberFormat="0" applyFont="1" applyFill="1" applyBorder="1" applyAlignment="1" applyProtection="0">
      <alignment horizontal="center" vertical="top" wrapText="1"/>
    </xf>
    <xf numFmtId="60" fontId="0" borderId="9" applyNumberFormat="1" applyFont="1" applyFill="0" applyBorder="1" applyAlignment="1" applyProtection="0">
      <alignment horizontal="center" vertical="top" wrapText="1"/>
    </xf>
    <xf numFmtId="60" fontId="0" borderId="10" applyNumberFormat="1" applyFont="1" applyFill="0" applyBorder="1" applyAlignment="1" applyProtection="0">
      <alignment horizontal="center" vertical="top" wrapText="1"/>
    </xf>
    <xf numFmtId="60" fontId="0" borderId="11" applyNumberFormat="1" applyFont="1" applyFill="0" applyBorder="1" applyAlignment="1" applyProtection="0">
      <alignment horizontal="center" vertical="top" wrapText="1"/>
    </xf>
    <xf numFmtId="0" fontId="0" borderId="3" applyNumberFormat="0" applyFont="1" applyFill="0" applyBorder="1" applyAlignment="1" applyProtection="0">
      <alignment horizontal="center" vertical="top" wrapText="1"/>
    </xf>
    <xf numFmtId="61" fontId="0" fillId="4" borderId="9" applyNumberFormat="1" applyFont="1" applyFill="1" applyBorder="1" applyAlignment="1" applyProtection="0">
      <alignment horizontal="center" vertical="top" wrapText="1"/>
    </xf>
    <xf numFmtId="61" fontId="0" fillId="4" borderId="10" applyNumberFormat="1" applyFont="1" applyFill="1" applyBorder="1" applyAlignment="1" applyProtection="0">
      <alignment horizontal="center" vertical="top" wrapText="1"/>
    </xf>
    <xf numFmtId="61" fontId="0" fillId="4" borderId="11" applyNumberFormat="1" applyFont="1" applyFill="1" applyBorder="1" applyAlignment="1" applyProtection="0">
      <alignment horizontal="center" vertical="top" wrapText="1"/>
    </xf>
    <xf numFmtId="62" fontId="0" fillId="4" borderId="3" applyNumberFormat="1" applyFont="1" applyFill="1" applyBorder="1" applyAlignment="1" applyProtection="0">
      <alignment horizontal="center" vertical="top" wrapText="1"/>
    </xf>
    <xf numFmtId="61" fontId="0" borderId="9" applyNumberFormat="1" applyFont="1" applyFill="0" applyBorder="1" applyAlignment="1" applyProtection="0">
      <alignment horizontal="center" vertical="top" wrapText="1"/>
    </xf>
    <xf numFmtId="61" fontId="0" borderId="10" applyNumberFormat="1" applyFont="1" applyFill="0" applyBorder="1" applyAlignment="1" applyProtection="0">
      <alignment horizontal="center" vertical="top" wrapText="1"/>
    </xf>
    <xf numFmtId="61" fontId="0" borderId="11" applyNumberFormat="1" applyFont="1" applyFill="0" applyBorder="1" applyAlignment="1" applyProtection="0">
      <alignment horizontal="center" vertical="top" wrapText="1"/>
    </xf>
    <xf numFmtId="61" fontId="0" borderId="3" applyNumberFormat="1" applyFont="1" applyFill="0" applyBorder="1" applyAlignment="1" applyProtection="0">
      <alignment horizontal="center" vertical="top" wrapText="1"/>
    </xf>
    <xf numFmtId="62" fontId="0" borderId="3" applyNumberFormat="1" applyFont="1" applyFill="0" applyBorder="1" applyAlignment="1" applyProtection="0">
      <alignment horizontal="center" vertical="top" wrapText="1"/>
    </xf>
    <xf numFmtId="62" fontId="0" fillId="4" borderId="9" applyNumberFormat="1" applyFont="1" applyFill="1" applyBorder="1" applyAlignment="1" applyProtection="0">
      <alignment horizontal="center" vertical="top" wrapText="1"/>
    </xf>
    <xf numFmtId="62" fontId="0" fillId="4" borderId="10" applyNumberFormat="1" applyFont="1" applyFill="1" applyBorder="1" applyAlignment="1" applyProtection="0">
      <alignment horizontal="center" vertical="top" wrapText="1"/>
    </xf>
    <xf numFmtId="62" fontId="0" fillId="4" borderId="11" applyNumberFormat="1" applyFont="1" applyFill="1" applyBorder="1" applyAlignment="1" applyProtection="0">
      <alignment horizontal="center" vertical="top" wrapText="1"/>
    </xf>
    <xf numFmtId="62" fontId="0" borderId="9" applyNumberFormat="1" applyFont="1" applyFill="0" applyBorder="1" applyAlignment="1" applyProtection="0">
      <alignment horizontal="center" vertical="top" wrapText="1"/>
    </xf>
    <xf numFmtId="62" fontId="0" borderId="10" applyNumberFormat="1" applyFont="1" applyFill="0" applyBorder="1" applyAlignment="1" applyProtection="0">
      <alignment horizontal="center" vertical="top" wrapText="1"/>
    </xf>
    <xf numFmtId="62" fontId="0" borderId="11" applyNumberFormat="1" applyFont="1" applyFill="0" applyBorder="1" applyAlignment="1" applyProtection="0">
      <alignment horizontal="center" vertical="top" wrapText="1"/>
    </xf>
    <xf numFmtId="0" fontId="0" fillId="4" borderId="9" applyNumberFormat="1" applyFont="1" applyFill="1" applyBorder="1" applyAlignment="1" applyProtection="0">
      <alignment horizontal="center" vertical="top" wrapText="1"/>
    </xf>
    <xf numFmtId="0" fontId="0" fillId="4" borderId="10" applyNumberFormat="1" applyFont="1" applyFill="1" applyBorder="1" applyAlignment="1" applyProtection="0">
      <alignment horizontal="center" vertical="top" wrapText="1"/>
    </xf>
    <xf numFmtId="0" fontId="0" fillId="4" borderId="11" applyNumberFormat="1" applyFont="1" applyFill="1" applyBorder="1" applyAlignment="1" applyProtection="0">
      <alignment horizontal="center" vertical="top" wrapText="1"/>
    </xf>
    <xf numFmtId="49" fontId="2" fillId="3" borderId="8" applyNumberFormat="1" applyFont="1" applyFill="1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2" fillId="2" borderId="1" applyNumberFormat="1" applyFont="1" applyFill="1" applyBorder="1" applyAlignment="1" applyProtection="0">
      <alignment horizontal="center" vertical="top" wrapText="1"/>
    </xf>
    <xf numFmtId="49" fontId="2" fillId="2" borderId="1" applyNumberFormat="1" applyFont="1" applyFill="1" applyBorder="1" applyAlignment="1" applyProtection="0">
      <alignment horizontal="center" vertical="center" wrapText="1"/>
    </xf>
    <xf numFmtId="49" fontId="2" fillId="2" borderId="11" applyNumberFormat="1" applyFont="1" applyFill="1" applyBorder="1" applyAlignment="1" applyProtection="0">
      <alignment horizontal="center" vertical="center" wrapText="1"/>
    </xf>
    <xf numFmtId="49" fontId="2" fillId="2" borderId="3" applyNumberFormat="1" applyFont="1" applyFill="1" applyBorder="1" applyAlignment="1" applyProtection="0">
      <alignment horizontal="center" vertical="center" wrapText="1"/>
    </xf>
    <xf numFmtId="63" fontId="2" fillId="3" borderId="4" applyNumberFormat="1" applyFont="1" applyFill="1" applyBorder="1" applyAlignment="1" applyProtection="0">
      <alignment horizontal="center" vertical="top" wrapText="1"/>
    </xf>
    <xf numFmtId="8" fontId="0" borderId="5" applyNumberFormat="1" applyFont="1" applyFill="0" applyBorder="1" applyAlignment="1" applyProtection="0">
      <alignment horizontal="center" vertical="center" wrapText="1"/>
    </xf>
    <xf numFmtId="8" fontId="0" borderId="6" applyNumberFormat="1" applyFont="1" applyFill="0" applyBorder="1" applyAlignment="1" applyProtection="0">
      <alignment horizontal="center" vertical="center" wrapText="1"/>
    </xf>
    <xf numFmtId="63" fontId="2" fillId="3" borderId="8" applyNumberFormat="1" applyFont="1" applyFill="1" applyBorder="1" applyAlignment="1" applyProtection="0">
      <alignment horizontal="center" vertical="top" wrapText="1"/>
    </xf>
    <xf numFmtId="8" fontId="0" borderId="9" applyNumberFormat="1" applyFont="1" applyFill="0" applyBorder="1" applyAlignment="1" applyProtection="0">
      <alignment horizontal="center" vertical="center" wrapText="1"/>
    </xf>
    <xf numFmtId="8" fontId="0" borderId="10" applyNumberFormat="1" applyFont="1" applyFill="0" applyBorder="1" applyAlignment="1" applyProtection="0">
      <alignment horizontal="center" vertical="center" wrapText="1"/>
    </xf>
    <xf numFmtId="63" fontId="2" fillId="3" borderId="10" applyNumberFormat="1" applyFont="1" applyFill="1" applyBorder="1" applyAlignment="1" applyProtection="0">
      <alignment horizontal="center" vertical="top" wrapText="1"/>
    </xf>
    <xf numFmtId="0" fontId="0" applyNumberFormat="1" applyFont="1" applyFill="0" applyBorder="0" applyAlignment="1" applyProtection="0">
      <alignment vertical="top" wrapText="1"/>
    </xf>
    <xf numFmtId="0" fontId="2" fillId="2" borderId="1" applyNumberFormat="0" applyFont="1" applyFill="1" applyBorder="1" applyAlignment="1" applyProtection="0">
      <alignment horizontal="center" vertical="top" wrapText="1"/>
    </xf>
    <xf numFmtId="63" fontId="2" fillId="2" borderId="1" applyNumberFormat="1" applyFont="1" applyFill="1" applyBorder="1" applyAlignment="1" applyProtection="0">
      <alignment horizontal="center" vertical="top" wrapText="1"/>
    </xf>
    <xf numFmtId="38" fontId="0" borderId="6" applyNumberFormat="1" applyFont="1" applyFill="0" applyBorder="1" applyAlignment="1" applyProtection="0">
      <alignment horizontal="center" vertical="top" wrapText="1"/>
    </xf>
    <xf numFmtId="0" fontId="0" borderId="9" applyNumberFormat="0" applyFont="1" applyFill="0" applyBorder="1" applyAlignment="1" applyProtection="0">
      <alignment horizontal="center" vertical="top" wrapText="1"/>
    </xf>
    <xf numFmtId="0" fontId="0" borderId="10" applyNumberFormat="0" applyFont="1" applyFill="0" applyBorder="1" applyAlignment="1" applyProtection="0">
      <alignment horizontal="center" vertical="top" wrapText="1"/>
    </xf>
    <xf numFmtId="0" fontId="0" applyNumberFormat="1" applyFont="1" applyFill="0" applyBorder="0" applyAlignment="1" applyProtection="0">
      <alignment vertical="top" wrapText="1"/>
    </xf>
    <xf numFmtId="38" fontId="0" borderId="5" applyNumberFormat="1" applyFont="1" applyFill="0" applyBorder="1" applyAlignment="1" applyProtection="0">
      <alignment horizontal="center" vertical="top" wrapText="1"/>
    </xf>
    <xf numFmtId="38" fontId="0" borderId="12" applyNumberFormat="1" applyFont="1" applyFill="0" applyBorder="1" applyAlignment="1" applyProtection="0">
      <alignment horizontal="center" vertical="top" wrapText="1"/>
    </xf>
    <xf numFmtId="0" fontId="0" borderId="5" applyNumberFormat="0" applyFont="1" applyFill="0" applyBorder="1" applyAlignment="1" applyProtection="0">
      <alignment horizontal="center" vertical="top" wrapText="1"/>
    </xf>
    <xf numFmtId="0" fontId="0" applyNumberFormat="1" applyFont="1" applyFill="0" applyBorder="0" applyAlignment="1" applyProtection="0">
      <alignment vertical="top" wrapText="1"/>
    </xf>
    <xf numFmtId="38" fontId="0" borderId="9" applyNumberFormat="1" applyFont="1" applyFill="0" applyBorder="1" applyAlignment="1" applyProtection="0">
      <alignment horizontal="center" vertical="top" wrapText="1"/>
    </xf>
    <xf numFmtId="0" fontId="0" applyNumberFormat="1" applyFont="1" applyFill="0" applyBorder="0" applyAlignment="1" applyProtection="0">
      <alignment vertical="top" wrapText="1"/>
    </xf>
    <xf numFmtId="0" fontId="2" fillId="2" borderId="10" applyNumberFormat="0" applyFont="1" applyFill="1" applyBorder="1" applyAlignment="1" applyProtection="0">
      <alignment horizontal="center" vertical="top" wrapText="1"/>
    </xf>
    <xf numFmtId="49" fontId="2" fillId="2" borderId="10" applyNumberFormat="1" applyFont="1" applyFill="1" applyBorder="1" applyAlignment="1" applyProtection="0">
      <alignment horizontal="center" vertical="top" wrapText="1"/>
    </xf>
    <xf numFmtId="63" fontId="2" fillId="2" borderId="10" applyNumberFormat="1" applyFont="1" applyFill="1" applyBorder="1" applyAlignment="1" applyProtection="0">
      <alignment horizontal="center" vertical="top" wrapText="1"/>
    </xf>
    <xf numFmtId="49" fontId="2" fillId="3" borderId="10" applyNumberFormat="1" applyFont="1" applyFill="1" applyBorder="1" applyAlignment="1" applyProtection="0">
      <alignment horizontal="center" vertical="top" wrapText="1"/>
    </xf>
    <xf numFmtId="38" fontId="0" borderId="10" applyNumberFormat="1" applyFont="1" applyFill="0" applyBorder="1" applyAlignment="1" applyProtection="0">
      <alignment horizontal="center" vertical="top" wrapText="1"/>
    </xf>
    <xf numFmtId="49" fontId="2" fillId="3" borderId="13" applyNumberFormat="1" applyFont="1" applyFill="1" applyBorder="1" applyAlignment="1" applyProtection="0">
      <alignment horizontal="center" vertical="top" wrapText="1"/>
    </xf>
    <xf numFmtId="8" fontId="0" borderId="13" applyNumberFormat="1" applyFont="1" applyFill="0" applyBorder="1" applyAlignment="1" applyProtection="0">
      <alignment horizontal="center" vertical="top" wrapText="1"/>
    </xf>
    <xf numFmtId="49" fontId="2" fillId="3" borderId="14" applyNumberFormat="1" applyFont="1" applyFill="1" applyBorder="1" applyAlignment="1" applyProtection="0">
      <alignment horizontal="center" vertical="top" wrapText="1"/>
    </xf>
    <xf numFmtId="8" fontId="0" borderId="15" applyNumberFormat="1" applyFont="1" applyFill="0" applyBorder="1" applyAlignment="1" applyProtection="0">
      <alignment horizontal="center" vertical="top" wrapText="1"/>
    </xf>
    <xf numFmtId="8" fontId="0" borderId="16" applyNumberFormat="1" applyFont="1" applyFill="0" applyBorder="1" applyAlignment="1" applyProtection="0">
      <alignment horizontal="center" vertical="top" wrapText="1"/>
    </xf>
    <xf numFmtId="49" fontId="2" fillId="3" borderId="17" applyNumberFormat="1" applyFont="1" applyFill="1" applyBorder="1" applyAlignment="1" applyProtection="0">
      <alignment horizontal="center" vertical="top" wrapText="1"/>
    </xf>
    <xf numFmtId="8" fontId="0" borderId="17" applyNumberFormat="1" applyFont="1" applyFill="0" applyBorder="1" applyAlignment="1" applyProtection="0">
      <alignment horizontal="center" vertical="top" wrapText="1"/>
    </xf>
    <xf numFmtId="0" fontId="2" fillId="3" borderId="10" applyNumberFormat="0" applyFont="1" applyFill="1" applyBorder="1" applyAlignment="1" applyProtection="0">
      <alignment horizontal="center" vertical="top" wrapText="1"/>
    </xf>
    <xf numFmtId="0" fontId="0" applyNumberFormat="1" applyFont="1" applyFill="0" applyBorder="0" applyAlignment="1" applyProtection="0">
      <alignment vertical="top" wrapText="1"/>
    </xf>
    <xf numFmtId="49" fontId="2" fillId="3" borderId="6" applyNumberFormat="1" applyFont="1" applyFill="1" applyBorder="1" applyAlignment="1" applyProtection="0">
      <alignment horizontal="center" vertical="top" wrapText="1"/>
    </xf>
    <xf numFmtId="0" fontId="0" applyNumberFormat="1" applyFont="1" applyFill="0" applyBorder="0" applyAlignment="1" applyProtection="0">
      <alignment vertical="top" wrapText="1"/>
    </xf>
    <xf numFmtId="8" fontId="0" borderId="18" applyNumberFormat="1" applyFont="1" applyFill="0" applyBorder="1" applyAlignment="1" applyProtection="0">
      <alignment horizontal="center" vertical="top" wrapText="1"/>
    </xf>
    <xf numFmtId="0" fontId="0" applyNumberFormat="1" applyFont="1" applyFill="0" applyBorder="0" applyAlignment="1" applyProtection="0">
      <alignment vertical="top" wrapText="1"/>
    </xf>
    <xf numFmtId="49" fontId="2" fillId="2" borderId="2" applyNumberFormat="1" applyFont="1" applyFill="1" applyBorder="1" applyAlignment="1" applyProtection="0">
      <alignment horizontal="center" vertical="center" wrapText="1"/>
    </xf>
    <xf numFmtId="0" fontId="2" fillId="2" borderId="19" applyNumberFormat="0" applyFont="1" applyFill="1" applyBorder="1" applyAlignment="1" applyProtection="0">
      <alignment horizontal="center" vertical="center" wrapText="1"/>
    </xf>
    <xf numFmtId="0" fontId="2" fillId="2" borderId="20" applyNumberFormat="0" applyFont="1" applyFill="1" applyBorder="1" applyAlignment="1" applyProtection="0">
      <alignment horizontal="center" vertical="center" wrapText="1"/>
    </xf>
    <xf numFmtId="49" fontId="2" fillId="2" borderId="19" applyNumberFormat="1" applyFont="1" applyFill="1" applyBorder="1" applyAlignment="1" applyProtection="0">
      <alignment horizontal="center" vertical="center" wrapText="1"/>
    </xf>
    <xf numFmtId="63" fontId="2" borderId="6" applyNumberFormat="1" applyFont="1" applyFill="0" applyBorder="1" applyAlignment="1" applyProtection="0">
      <alignment horizontal="center" vertical="center" wrapText="1"/>
    </xf>
    <xf numFmtId="8" fontId="4" borderId="6" applyNumberFormat="1" applyFont="1" applyFill="0" applyBorder="1" applyAlignment="1" applyProtection="0">
      <alignment horizontal="center" vertical="center" wrapText="1" readingOrder="1"/>
    </xf>
    <xf numFmtId="8" fontId="4" borderId="7" applyNumberFormat="1" applyFont="1" applyFill="0" applyBorder="1" applyAlignment="1" applyProtection="0">
      <alignment horizontal="center" vertical="center" wrapText="1" readingOrder="1"/>
    </xf>
    <xf numFmtId="8" fontId="4" borderId="3" applyNumberFormat="1" applyFont="1" applyFill="0" applyBorder="1" applyAlignment="1" applyProtection="0">
      <alignment horizontal="center" vertical="center" wrapText="1"/>
    </xf>
    <xf numFmtId="8" fontId="4" borderId="21" applyNumberFormat="1" applyFont="1" applyFill="0" applyBorder="1" applyAlignment="1" applyProtection="0">
      <alignment horizontal="center" vertical="center" wrapText="1"/>
    </xf>
    <xf numFmtId="8" fontId="4" borderId="6" applyNumberFormat="1" applyFont="1" applyFill="0" applyBorder="1" applyAlignment="1" applyProtection="0">
      <alignment horizontal="center" vertical="center" wrapText="1"/>
    </xf>
    <xf numFmtId="8" fontId="4" borderId="7" applyNumberFormat="1" applyFont="1" applyFill="0" applyBorder="1" applyAlignment="1" applyProtection="0">
      <alignment horizontal="center" vertical="center" wrapText="1"/>
    </xf>
    <xf numFmtId="8" fontId="4" borderId="22" applyNumberFormat="1" applyFont="1" applyFill="0" applyBorder="1" applyAlignment="1" applyProtection="0">
      <alignment horizontal="center" vertical="center" wrapText="1"/>
    </xf>
    <xf numFmtId="64" fontId="4" borderId="22" applyNumberFormat="1" applyFont="1" applyFill="0" applyBorder="1" applyAlignment="1" applyProtection="0">
      <alignment horizontal="center" vertical="center" wrapText="1"/>
    </xf>
    <xf numFmtId="63" fontId="5" borderId="3" applyNumberFormat="1" applyFont="1" applyFill="0" applyBorder="1" applyAlignment="1" applyProtection="0">
      <alignment horizontal="center" vertical="center" wrapText="1"/>
    </xf>
    <xf numFmtId="40" fontId="4" borderId="21" applyNumberFormat="1" applyFont="1" applyFill="0" applyBorder="1" applyAlignment="1" applyProtection="0">
      <alignment horizontal="center" vertical="center" wrapText="1"/>
    </xf>
    <xf numFmtId="40" fontId="4" borderId="6" applyNumberFormat="1" applyFont="1" applyFill="0" applyBorder="1" applyAlignment="1" applyProtection="0">
      <alignment horizontal="center" vertical="center" wrapText="1"/>
    </xf>
    <xf numFmtId="65" fontId="4" borderId="6" applyNumberFormat="1" applyFont="1" applyFill="0" applyBorder="1" applyAlignment="1" applyProtection="0">
      <alignment horizontal="center" vertical="center" wrapText="1"/>
    </xf>
    <xf numFmtId="63" fontId="2" fillId="4" borderId="10" applyNumberFormat="1" applyFont="1" applyFill="1" applyBorder="1" applyAlignment="1" applyProtection="0">
      <alignment horizontal="center" vertical="center" wrapText="1"/>
    </xf>
    <xf numFmtId="8" fontId="4" fillId="4" borderId="10" applyNumberFormat="1" applyFont="1" applyFill="1" applyBorder="1" applyAlignment="1" applyProtection="0">
      <alignment horizontal="center" vertical="center" wrapText="1" readingOrder="1"/>
    </xf>
    <xf numFmtId="8" fontId="4" fillId="4" borderId="11" applyNumberFormat="1" applyFont="1" applyFill="1" applyBorder="1" applyAlignment="1" applyProtection="0">
      <alignment horizontal="center" vertical="center" wrapText="1" readingOrder="1"/>
    </xf>
    <xf numFmtId="8" fontId="4" fillId="4" borderId="3" applyNumberFormat="1" applyFont="1" applyFill="1" applyBorder="1" applyAlignment="1" applyProtection="0">
      <alignment horizontal="center" vertical="center" wrapText="1"/>
    </xf>
    <xf numFmtId="8" fontId="4" fillId="4" borderId="23" applyNumberFormat="1" applyFont="1" applyFill="1" applyBorder="1" applyAlignment="1" applyProtection="0">
      <alignment horizontal="center" vertical="center" wrapText="1"/>
    </xf>
    <xf numFmtId="8" fontId="4" fillId="4" borderId="10" applyNumberFormat="1" applyFont="1" applyFill="1" applyBorder="1" applyAlignment="1" applyProtection="0">
      <alignment horizontal="center" vertical="center" wrapText="1"/>
    </xf>
    <xf numFmtId="8" fontId="4" fillId="4" borderId="11" applyNumberFormat="1" applyFont="1" applyFill="1" applyBorder="1" applyAlignment="1" applyProtection="0">
      <alignment horizontal="center" vertical="center" wrapText="1"/>
    </xf>
    <xf numFmtId="8" fontId="4" fillId="4" borderId="24" applyNumberFormat="1" applyFont="1" applyFill="1" applyBorder="1" applyAlignment="1" applyProtection="0">
      <alignment horizontal="center" vertical="center" wrapText="1"/>
    </xf>
    <xf numFmtId="64" fontId="4" fillId="4" borderId="24" applyNumberFormat="1" applyFont="1" applyFill="1" applyBorder="1" applyAlignment="1" applyProtection="0">
      <alignment horizontal="center" vertical="center" wrapText="1"/>
    </xf>
    <xf numFmtId="63" fontId="5" fillId="4" borderId="3" applyNumberFormat="1" applyFont="1" applyFill="1" applyBorder="1" applyAlignment="1" applyProtection="0">
      <alignment horizontal="center" vertical="center" wrapText="1"/>
    </xf>
    <xf numFmtId="40" fontId="4" fillId="4" borderId="23" applyNumberFormat="1" applyFont="1" applyFill="1" applyBorder="1" applyAlignment="1" applyProtection="0">
      <alignment horizontal="center" vertical="center" wrapText="1"/>
    </xf>
    <xf numFmtId="40" fontId="4" fillId="4" borderId="10" applyNumberFormat="1" applyFont="1" applyFill="1" applyBorder="1" applyAlignment="1" applyProtection="0">
      <alignment horizontal="center" vertical="center" wrapText="1"/>
    </xf>
    <xf numFmtId="65" fontId="4" fillId="4" borderId="10" applyNumberFormat="1" applyFont="1" applyFill="1" applyBorder="1" applyAlignment="1" applyProtection="0">
      <alignment horizontal="center" vertical="center" wrapText="1"/>
    </xf>
    <xf numFmtId="63" fontId="2" borderId="10" applyNumberFormat="1" applyFont="1" applyFill="0" applyBorder="1" applyAlignment="1" applyProtection="0">
      <alignment horizontal="center" vertical="center" wrapText="1"/>
    </xf>
    <xf numFmtId="8" fontId="4" borderId="10" applyNumberFormat="1" applyFont="1" applyFill="0" applyBorder="1" applyAlignment="1" applyProtection="0">
      <alignment horizontal="center" vertical="center" wrapText="1" readingOrder="1"/>
    </xf>
    <xf numFmtId="8" fontId="4" borderId="11" applyNumberFormat="1" applyFont="1" applyFill="0" applyBorder="1" applyAlignment="1" applyProtection="0">
      <alignment horizontal="center" vertical="center" wrapText="1" readingOrder="1"/>
    </xf>
    <xf numFmtId="8" fontId="4" borderId="23" applyNumberFormat="1" applyFont="1" applyFill="0" applyBorder="1" applyAlignment="1" applyProtection="0">
      <alignment horizontal="center" vertical="center" wrapText="1"/>
    </xf>
    <xf numFmtId="8" fontId="4" borderId="10" applyNumberFormat="1" applyFont="1" applyFill="0" applyBorder="1" applyAlignment="1" applyProtection="0">
      <alignment horizontal="center" vertical="center" wrapText="1"/>
    </xf>
    <xf numFmtId="8" fontId="4" borderId="11" applyNumberFormat="1" applyFont="1" applyFill="0" applyBorder="1" applyAlignment="1" applyProtection="0">
      <alignment horizontal="center" vertical="center" wrapText="1"/>
    </xf>
    <xf numFmtId="8" fontId="4" borderId="24" applyNumberFormat="1" applyFont="1" applyFill="0" applyBorder="1" applyAlignment="1" applyProtection="0">
      <alignment horizontal="center" vertical="center" wrapText="1"/>
    </xf>
    <xf numFmtId="64" fontId="4" borderId="24" applyNumberFormat="1" applyFont="1" applyFill="0" applyBorder="1" applyAlignment="1" applyProtection="0">
      <alignment horizontal="center" vertical="center" wrapText="1"/>
    </xf>
    <xf numFmtId="40" fontId="4" borderId="23" applyNumberFormat="1" applyFont="1" applyFill="0" applyBorder="1" applyAlignment="1" applyProtection="0">
      <alignment horizontal="center" vertical="center" wrapText="1"/>
    </xf>
    <xf numFmtId="40" fontId="4" borderId="10" applyNumberFormat="1" applyFont="1" applyFill="0" applyBorder="1" applyAlignment="1" applyProtection="0">
      <alignment horizontal="center" vertical="center" wrapText="1"/>
    </xf>
    <xf numFmtId="65" fontId="4" borderId="10" applyNumberFormat="1" applyFont="1" applyFill="0" applyBorder="1" applyAlignment="1" applyProtection="0">
      <alignment horizontal="center" vertical="center" wrapText="1"/>
    </xf>
    <xf numFmtId="8" fontId="4" borderId="17" applyNumberFormat="1" applyFont="1" applyFill="0" applyBorder="1" applyAlignment="1" applyProtection="0">
      <alignment horizontal="center" vertical="center" wrapText="1"/>
    </xf>
    <xf numFmtId="66" fontId="4" borderId="10" applyNumberFormat="1" applyFont="1" applyFill="0" applyBorder="1" applyAlignment="1" applyProtection="0">
      <alignment horizontal="center" vertical="center" wrapText="1"/>
    </xf>
    <xf numFmtId="63" fontId="4" borderId="17" applyNumberFormat="1" applyFont="1" applyFill="0" applyBorder="1" applyAlignment="1" applyProtection="0">
      <alignment horizontal="center" vertical="center" wrapText="1"/>
    </xf>
    <xf numFmtId="49" fontId="2" fillId="4" borderId="10" applyNumberFormat="1" applyFont="1" applyFill="1" applyBorder="1" applyAlignment="1" applyProtection="0">
      <alignment horizontal="center" vertical="center" wrapText="1"/>
    </xf>
    <xf numFmtId="67" fontId="4" fillId="4" borderId="10" applyNumberFormat="1" applyFont="1" applyFill="1" applyBorder="1" applyAlignment="1" applyProtection="0">
      <alignment horizontal="center" vertical="center" wrapText="1"/>
    </xf>
    <xf numFmtId="0" fontId="0" applyNumberFormat="1" applyFont="1" applyFill="0" applyBorder="0" applyAlignment="1" applyProtection="0">
      <alignment vertical="top" wrapText="1"/>
    </xf>
    <xf numFmtId="63" fontId="0" borderId="6" applyNumberFormat="1" applyFont="1" applyFill="0" applyBorder="1" applyAlignment="1" applyProtection="0">
      <alignment horizontal="center" vertical="center" wrapText="1"/>
    </xf>
    <xf numFmtId="0" fontId="0" borderId="6" applyNumberFormat="0" applyFont="1" applyFill="0" applyBorder="1" applyAlignment="1" applyProtection="0">
      <alignment horizontal="center" vertical="top" wrapText="1"/>
    </xf>
    <xf numFmtId="63" fontId="0" borderId="6" applyNumberFormat="1" applyFont="1" applyFill="0" applyBorder="1" applyAlignment="1" applyProtection="0">
      <alignment horizontal="center" vertical="top" wrapText="1"/>
    </xf>
    <xf numFmtId="63" fontId="0" fillId="4" borderId="10" applyNumberFormat="1" applyFont="1" applyFill="1" applyBorder="1" applyAlignment="1" applyProtection="0">
      <alignment horizontal="center" vertical="top" wrapText="1"/>
    </xf>
    <xf numFmtId="63" fontId="0" borderId="10" applyNumberFormat="1" applyFont="1" applyFill="0" applyBorder="1" applyAlignment="1" applyProtection="0">
      <alignment horizontal="center" vertical="top" wrapText="1"/>
    </xf>
    <xf numFmtId="49" fontId="0" fillId="4" borderId="10" applyNumberFormat="1" applyFont="1" applyFill="1" applyBorder="1" applyAlignment="1" applyProtection="0">
      <alignment horizontal="center" vertical="top" wrapText="1"/>
    </xf>
    <xf numFmtId="49" fontId="0" borderId="10" applyNumberFormat="1" applyFont="1" applyFill="0" applyBorder="1" applyAlignment="1" applyProtection="0">
      <alignment horizontal="center" vertical="top" wrapText="1"/>
    </xf>
    <xf numFmtId="0" fontId="0" applyNumberFormat="1" applyFont="1" applyFill="0" applyBorder="0" applyAlignment="1" applyProtection="0">
      <alignment vertical="top" wrapText="1"/>
    </xf>
    <xf numFmtId="0" fontId="0" borderId="10" applyNumberFormat="0" applyFont="1" applyFill="0" applyBorder="1" applyAlignment="1" applyProtection="0">
      <alignment vertical="top" wrapText="1"/>
    </xf>
    <xf numFmtId="0" fontId="0" fillId="4" borderId="10" applyNumberFormat="0" applyFont="1" applyFill="1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0" borderId="6" applyNumberFormat="1" applyFont="1" applyFill="0" applyBorder="1" applyAlignment="1" applyProtection="0">
      <alignment horizontal="center" vertical="top" wrapText="1"/>
    </xf>
    <xf numFmtId="63" fontId="0" fillId="4" borderId="10" applyNumberFormat="1" applyFont="1" applyFill="1" applyBorder="1" applyAlignment="1" applyProtection="0">
      <alignment horizontal="center" vertical="center" wrapText="1"/>
    </xf>
    <xf numFmtId="63" fontId="0" borderId="10" applyNumberFormat="1" applyFont="1" applyFill="0" applyBorder="1" applyAlignment="1" applyProtection="0">
      <alignment horizontal="center" vertical="center" wrapText="1"/>
    </xf>
    <xf numFmtId="0" fontId="0" applyNumberFormat="1" applyFont="1" applyFill="0" applyBorder="0" applyAlignment="1" applyProtection="0">
      <alignment vertical="top" wrapText="1"/>
    </xf>
    <xf numFmtId="63" fontId="0" fillId="4" borderId="10" applyNumberFormat="1" applyFont="1" applyFill="1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63" fontId="2" fillId="2" borderId="2" applyNumberFormat="1" applyFont="1" applyFill="1" applyBorder="1" applyAlignment="1" applyProtection="0">
      <alignment horizontal="center" vertical="top" wrapText="1"/>
    </xf>
    <xf numFmtId="0" fontId="2" fillId="3" borderId="4" applyNumberFormat="0" applyFont="1" applyFill="1" applyBorder="1" applyAlignment="1" applyProtection="0">
      <alignment horizontal="center" vertical="top" wrapText="1"/>
    </xf>
    <xf numFmtId="49" fontId="0" borderId="5" applyNumberFormat="1" applyFont="1" applyFill="0" applyBorder="1" applyAlignment="1" applyProtection="0">
      <alignment horizontal="center" vertical="top" wrapText="1"/>
    </xf>
    <xf numFmtId="49" fontId="0" borderId="7" applyNumberFormat="1" applyFont="1" applyFill="0" applyBorder="1" applyAlignment="1" applyProtection="0">
      <alignment horizontal="center" vertical="top" wrapText="1"/>
    </xf>
    <xf numFmtId="0" fontId="0" borderId="11" applyNumberFormat="0" applyFont="1" applyFill="0" applyBorder="1" applyAlignment="1" applyProtection="0">
      <alignment horizontal="center" vertical="top" wrapText="1"/>
    </xf>
    <xf numFmtId="49" fontId="0" borderId="3" applyNumberFormat="1" applyFont="1" applyFill="0" applyBorder="1" applyAlignment="1" applyProtection="0">
      <alignment horizontal="center"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2" fillId="2" borderId="13" applyNumberFormat="1" applyFont="1" applyFill="1" applyBorder="1" applyAlignment="1" applyProtection="0">
      <alignment horizontal="center"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0" fillId="4" borderId="9" applyNumberFormat="1" applyFont="1" applyFill="1" applyBorder="1" applyAlignment="1" applyProtection="0">
      <alignment horizontal="center" vertical="top" wrapText="1"/>
    </xf>
    <xf numFmtId="49" fontId="0" fillId="4" borderId="11" applyNumberFormat="1" applyFont="1" applyFill="1" applyBorder="1" applyAlignment="1" applyProtection="0">
      <alignment horizontal="center" vertical="top" wrapText="1"/>
    </xf>
    <xf numFmtId="49" fontId="0" fillId="4" borderId="3" applyNumberFormat="1" applyFont="1" applyFill="1" applyBorder="1" applyAlignment="1" applyProtection="0">
      <alignment horizontal="center" vertical="top" wrapText="1"/>
    </xf>
  </cellXfs>
  <cellStyles count="1">
    <cellStyle name="Normal" xfId="0" builtinId="0"/>
  </cellStyles>
  <dxfs count="7">
    <dxf>
      <font>
        <color rgb="ff000000"/>
      </font>
      <fill>
        <patternFill patternType="solid">
          <fgColor indexed="16"/>
          <bgColor indexed="17"/>
        </patternFill>
      </fill>
    </dxf>
    <dxf>
      <font>
        <color rgb="ff000000"/>
      </font>
      <fill>
        <patternFill patternType="solid">
          <fgColor indexed="16"/>
          <bgColor indexed="17"/>
        </patternFill>
      </fill>
    </dxf>
    <dxf>
      <font>
        <color rgb="ff000000"/>
      </font>
      <fill>
        <patternFill patternType="solid">
          <fgColor indexed="16"/>
          <bgColor indexed="17"/>
        </patternFill>
      </fill>
    </dxf>
    <dxf>
      <font>
        <color rgb="ff000000"/>
      </font>
      <fill>
        <patternFill patternType="solid">
          <fgColor indexed="16"/>
          <bgColor indexed="17"/>
        </patternFill>
      </fill>
    </dxf>
    <dxf>
      <font>
        <color rgb="ff000000"/>
      </font>
      <fill>
        <patternFill patternType="solid">
          <fgColor indexed="16"/>
          <bgColor indexed="17"/>
        </patternFill>
      </fill>
    </dxf>
    <dxf>
      <font>
        <color rgb="ff000000"/>
      </font>
      <fill>
        <patternFill patternType="solid">
          <fgColor indexed="16"/>
          <bgColor indexed="17"/>
        </patternFill>
      </fill>
    </dxf>
    <dxf>
      <font>
        <color rgb="ff000000"/>
      </font>
      <fill>
        <patternFill patternType="solid">
          <fgColor indexed="16"/>
          <bgColor indexed="17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f4f4f4"/>
      <rgbColor rgb="fffefefe"/>
      <rgbColor rgb="ffb8b8b8"/>
      <rgbColor rgb="00000000"/>
      <rgbColor rgb="e5afe48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autoTitleDeleted val="1"/>
    <c:plotArea>
      <c:layout>
        <c:manualLayout>
          <c:layoutTarget val="inner"/>
          <c:xMode val="edge"/>
          <c:yMode val="edge"/>
          <c:x val="0.0851884"/>
          <c:y val="0.0416913"/>
          <c:w val="0.909812"/>
          <c:h val="0.865618"/>
        </c:manualLayout>
      </c:layout>
      <c:areaChart>
        <c:grouping val="standard"/>
        <c:varyColors val="0"/>
        <c:ser>
          <c:idx val="0"/>
          <c:order val="0"/>
          <c:tx>
            <c:strRef>
              <c:f>'Investments'!$J$2</c:f>
              <c:strCache>
                <c:ptCount val="1"/>
                <c:pt idx="0">
                  <c:v>Net Worth</c:v>
                </c:pt>
              </c:strCache>
            </c:strRef>
          </c:tx>
          <c:spPr>
            <a:solidFill>
              <a:schemeClr val="accent3"/>
            </a:solidFill>
            <a:ln w="38100" cap="flat">
              <a:noFill/>
              <a:miter lim="400000"/>
            </a:ln>
            <a:effectLst/>
          </c:spPr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'Investments'!$A$4:$A$56</c:f>
              <c:strCache>
                <c:ptCount val="53"/>
                <c:pt idx="0">
                  <c:v>27 Dec</c:v>
                </c:pt>
                <c:pt idx="1">
                  <c:v>20 Dec</c:v>
                </c:pt>
                <c:pt idx="2">
                  <c:v>13 Dec</c:v>
                </c:pt>
                <c:pt idx="3">
                  <c:v>6 Dec</c:v>
                </c:pt>
                <c:pt idx="4">
                  <c:v>29 Nov</c:v>
                </c:pt>
                <c:pt idx="5">
                  <c:v>22 Nov</c:v>
                </c:pt>
                <c:pt idx="6">
                  <c:v>15 Nov</c:v>
                </c:pt>
                <c:pt idx="7">
                  <c:v>8 Nov</c:v>
                </c:pt>
                <c:pt idx="8">
                  <c:v>1 Nov</c:v>
                </c:pt>
                <c:pt idx="9">
                  <c:v>25 Oct</c:v>
                </c:pt>
                <c:pt idx="10">
                  <c:v>18 Oct</c:v>
                </c:pt>
                <c:pt idx="11">
                  <c:v>11 Oct</c:v>
                </c:pt>
                <c:pt idx="12">
                  <c:v>4 Oct</c:v>
                </c:pt>
                <c:pt idx="13">
                  <c:v>27 Sep</c:v>
                </c:pt>
                <c:pt idx="14">
                  <c:v>20 Sep</c:v>
                </c:pt>
                <c:pt idx="15">
                  <c:v>13 Sep</c:v>
                </c:pt>
                <c:pt idx="16">
                  <c:v>6 Sep</c:v>
                </c:pt>
                <c:pt idx="17">
                  <c:v>30 Aug</c:v>
                </c:pt>
                <c:pt idx="18">
                  <c:v>23 Aug</c:v>
                </c:pt>
                <c:pt idx="19">
                  <c:v>16 Aug</c:v>
                </c:pt>
                <c:pt idx="20">
                  <c:v>9 Aug</c:v>
                </c:pt>
                <c:pt idx="21">
                  <c:v>2 Aug</c:v>
                </c:pt>
                <c:pt idx="22">
                  <c:v>26 Jul</c:v>
                </c:pt>
                <c:pt idx="23">
                  <c:v>19 Jul</c:v>
                </c:pt>
                <c:pt idx="24">
                  <c:v>12 Jul</c:v>
                </c:pt>
                <c:pt idx="25">
                  <c:v>5 Jul</c:v>
                </c:pt>
                <c:pt idx="26">
                  <c:v>28 Jun</c:v>
                </c:pt>
                <c:pt idx="27">
                  <c:v>21 Jun</c:v>
                </c:pt>
                <c:pt idx="28">
                  <c:v>14 Jun</c:v>
                </c:pt>
                <c:pt idx="29">
                  <c:v>7 Jun</c:v>
                </c:pt>
                <c:pt idx="30">
                  <c:v>31 May</c:v>
                </c:pt>
                <c:pt idx="31">
                  <c:v>24 May</c:v>
                </c:pt>
                <c:pt idx="32">
                  <c:v>17 May</c:v>
                </c:pt>
                <c:pt idx="33">
                  <c:v>10 May</c:v>
                </c:pt>
                <c:pt idx="34">
                  <c:v>3 May</c:v>
                </c:pt>
                <c:pt idx="35">
                  <c:v>26 Apr</c:v>
                </c:pt>
                <c:pt idx="36">
                  <c:v>19 Apr</c:v>
                </c:pt>
                <c:pt idx="37">
                  <c:v>12 Apr</c:v>
                </c:pt>
                <c:pt idx="38">
                  <c:v>5 Apr</c:v>
                </c:pt>
                <c:pt idx="39">
                  <c:v>29 Mar</c:v>
                </c:pt>
                <c:pt idx="40">
                  <c:v>22 Mar</c:v>
                </c:pt>
                <c:pt idx="41">
                  <c:v>15 Mar</c:v>
                </c:pt>
                <c:pt idx="42">
                  <c:v>8 Mar</c:v>
                </c:pt>
                <c:pt idx="43">
                  <c:v>1 Mar</c:v>
                </c:pt>
                <c:pt idx="44">
                  <c:v>22 Feb</c:v>
                </c:pt>
                <c:pt idx="45">
                  <c:v>15 Feb</c:v>
                </c:pt>
                <c:pt idx="46">
                  <c:v>8 Feb</c:v>
                </c:pt>
                <c:pt idx="47">
                  <c:v>1 Feb</c:v>
                </c:pt>
                <c:pt idx="48">
                  <c:v>25 Jan</c:v>
                </c:pt>
                <c:pt idx="49">
                  <c:v>18 Jan</c:v>
                </c:pt>
                <c:pt idx="50">
                  <c:v>11 Jan</c:v>
                </c:pt>
                <c:pt idx="51">
                  <c:v>4 Jan</c:v>
                </c:pt>
                <c:pt idx="52">
                  <c:v>1 Jan</c:v>
                </c:pt>
              </c:strCache>
            </c:strRef>
          </c:cat>
          <c:val>
            <c:numRef>
              <c:f>'Investments'!$J$4:$J$56</c:f>
              <c:numCache>
                <c:ptCount val="53"/>
                <c:pt idx="0">
                  <c:v>0.000000</c:v>
                </c:pt>
                <c:pt idx="1">
                  <c:v>0.000000</c:v>
                </c:pt>
                <c:pt idx="2">
                  <c:v>0.000000</c:v>
                </c:pt>
                <c:pt idx="3">
                  <c:v>0.000000</c:v>
                </c:pt>
                <c:pt idx="4">
                  <c:v>0.000000</c:v>
                </c:pt>
                <c:pt idx="5">
                  <c:v>0.000000</c:v>
                </c:pt>
                <c:pt idx="6">
                  <c:v>0.000000</c:v>
                </c:pt>
                <c:pt idx="7">
                  <c:v>0.000000</c:v>
                </c:pt>
                <c:pt idx="8">
                  <c:v>0.000000</c:v>
                </c:pt>
                <c:pt idx="9">
                  <c:v>0.000000</c:v>
                </c:pt>
                <c:pt idx="10">
                  <c:v>0.000000</c:v>
                </c:pt>
                <c:pt idx="11">
                  <c:v>0.000000</c:v>
                </c:pt>
                <c:pt idx="12">
                  <c:v>0.000000</c:v>
                </c:pt>
                <c:pt idx="13">
                  <c:v>0.000000</c:v>
                </c:pt>
                <c:pt idx="14">
                  <c:v>0.000000</c:v>
                </c:pt>
                <c:pt idx="15">
                  <c:v>0.000000</c:v>
                </c:pt>
                <c:pt idx="16">
                  <c:v>0.000000</c:v>
                </c:pt>
                <c:pt idx="17">
                  <c:v>0.000000</c:v>
                </c:pt>
                <c:pt idx="18">
                  <c:v>0.000000</c:v>
                </c:pt>
                <c:pt idx="19">
                  <c:v>0.000000</c:v>
                </c:pt>
                <c:pt idx="20">
                  <c:v>0.000000</c:v>
                </c:pt>
                <c:pt idx="21">
                  <c:v>0.000000</c:v>
                </c:pt>
                <c:pt idx="22">
                  <c:v>0.000000</c:v>
                </c:pt>
                <c:pt idx="23">
                  <c:v>0.000000</c:v>
                </c:pt>
                <c:pt idx="24">
                  <c:v>0.000000</c:v>
                </c:pt>
                <c:pt idx="25">
                  <c:v>0.000000</c:v>
                </c:pt>
                <c:pt idx="26">
                  <c:v>0.000000</c:v>
                </c:pt>
                <c:pt idx="27">
                  <c:v>0.000000</c:v>
                </c:pt>
                <c:pt idx="28">
                  <c:v>0.000000</c:v>
                </c:pt>
                <c:pt idx="29">
                  <c:v>0.000000</c:v>
                </c:pt>
                <c:pt idx="30">
                  <c:v>0.000000</c:v>
                </c:pt>
                <c:pt idx="31">
                  <c:v>0.000000</c:v>
                </c:pt>
                <c:pt idx="32">
                  <c:v>0.000000</c:v>
                </c:pt>
                <c:pt idx="33">
                  <c:v>0.000000</c:v>
                </c:pt>
                <c:pt idx="34">
                  <c:v>0.000000</c:v>
                </c:pt>
                <c:pt idx="35">
                  <c:v>0.000000</c:v>
                </c:pt>
                <c:pt idx="36">
                  <c:v>0.000000</c:v>
                </c:pt>
                <c:pt idx="37">
                  <c:v>0.000000</c:v>
                </c:pt>
                <c:pt idx="38">
                  <c:v>0.000000</c:v>
                </c:pt>
                <c:pt idx="39">
                  <c:v>0.000000</c:v>
                </c:pt>
                <c:pt idx="40">
                  <c:v>0.000000</c:v>
                </c:pt>
                <c:pt idx="41">
                  <c:v>0.000000</c:v>
                </c:pt>
                <c:pt idx="42">
                  <c:v>0.000000</c:v>
                </c:pt>
                <c:pt idx="43">
                  <c:v>0.000000</c:v>
                </c:pt>
                <c:pt idx="44">
                  <c:v>0.000000</c:v>
                </c:pt>
                <c:pt idx="45">
                  <c:v>0.000000</c:v>
                </c:pt>
                <c:pt idx="46">
                  <c:v>0.000000</c:v>
                </c:pt>
                <c:pt idx="47">
                  <c:v>0.000000</c:v>
                </c:pt>
                <c:pt idx="48">
                  <c:v>0.000000</c:v>
                </c:pt>
                <c:pt idx="49">
                  <c:v>0.000000</c:v>
                </c:pt>
                <c:pt idx="50">
                  <c:v>0.000000</c:v>
                </c:pt>
                <c:pt idx="51">
                  <c:v>0.000000</c:v>
                </c:pt>
                <c:pt idx="52">
                  <c:v>490672.230000</c:v>
                </c:pt>
              </c:numCache>
            </c:numRef>
          </c:val>
        </c:ser>
        <c:axId val="2094734552"/>
        <c:axId val="2094734553"/>
      </c:area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6350" cap="flat">
              <a:solidFill>
                <a:srgbClr val="B8B8B8"/>
              </a:solidFill>
              <a:prstDash val="solid"/>
              <a:miter lim="400000"/>
            </a:ln>
          </c:spPr>
        </c:majorGridlines>
        <c:minorGridlines>
          <c:spPr>
            <a:ln w="12700" cap="flat">
              <a:solidFill>
                <a:srgbClr val="000000"/>
              </a:solidFill>
              <a:custDash>
                <a:ds d="100000" sp="200000"/>
              </a:custDash>
              <a:miter lim="400000"/>
            </a:ln>
          </c:spPr>
        </c:minorGridlines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-270000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125000"/>
        <c:minorUnit val="62500"/>
      </c:valAx>
      <c:spPr>
        <a:noFill/>
        <a:ln w="12700" cap="flat">
          <a:solidFill>
            <a:srgbClr val="000000"/>
          </a:solidFill>
          <a:prstDash val="solid"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0</xdr:colOff>
      <xdr:row>58</xdr:row>
      <xdr:rowOff>112728</xdr:rowOff>
    </xdr:from>
    <xdr:to>
      <xdr:col>12</xdr:col>
      <xdr:colOff>63895</xdr:colOff>
      <xdr:row>71</xdr:row>
      <xdr:rowOff>168146</xdr:rowOff>
    </xdr:to>
    <xdr:graphicFrame>
      <xdr:nvGraphicFramePr>
        <xdr:cNvPr id="2" name="2D Area Chart"/>
        <xdr:cNvGraphicFramePr/>
      </xdr:nvGraphicFramePr>
      <xdr:xfrm>
        <a:off x="-597296" y="15526718"/>
        <a:ext cx="8890397" cy="3570144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2:O19"/>
  <sheetViews>
    <sheetView workbookViewId="0" showGridLines="0" defaultGridColor="1">
      <pane topLeftCell="B3" xSplit="1" ySplit="2" activePane="bottomRight" state="frozen"/>
    </sheetView>
  </sheetViews>
  <sheetFormatPr defaultColWidth="16.3333" defaultRowHeight="19.9" customHeight="1" outlineLevelRow="0" outlineLevelCol="0"/>
  <cols>
    <col min="1" max="1" width="12.8516" style="1" customWidth="1"/>
    <col min="2" max="2" width="10.8516" style="1" customWidth="1"/>
    <col min="3" max="12" width="10.6719" style="1" customWidth="1"/>
    <col min="13" max="13" width="10.8516" style="1" customWidth="1"/>
    <col min="14" max="14" width="12.1719" style="1" customWidth="1"/>
    <col min="15" max="15" width="10.8516" style="1" customWidth="1"/>
    <col min="16" max="16384" width="16.3516" style="1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0.7" customHeight="1">
      <c r="A2" s="3">
        <v>2025</v>
      </c>
      <c r="B2" s="4">
        <v>45658</v>
      </c>
      <c r="C2" s="4">
        <v>45689</v>
      </c>
      <c r="D2" s="4">
        <v>45717</v>
      </c>
      <c r="E2" s="4">
        <v>45748</v>
      </c>
      <c r="F2" s="4">
        <v>45778</v>
      </c>
      <c r="G2" s="4">
        <v>45809</v>
      </c>
      <c r="H2" s="4">
        <v>45839</v>
      </c>
      <c r="I2" s="4">
        <v>45870</v>
      </c>
      <c r="J2" s="4">
        <v>45901</v>
      </c>
      <c r="K2" s="4">
        <v>45931</v>
      </c>
      <c r="L2" s="4">
        <v>45962</v>
      </c>
      <c r="M2" s="5">
        <v>45992</v>
      </c>
      <c r="N2" t="s" s="6">
        <v>1</v>
      </c>
      <c r="O2" t="s" s="6">
        <v>2</v>
      </c>
    </row>
    <row r="3" ht="20.7" customHeight="1">
      <c r="A3" t="s" s="7">
        <v>3</v>
      </c>
      <c r="B3" s="8">
        <v>0</v>
      </c>
      <c r="C3" s="9">
        <f>B3</f>
        <v>0</v>
      </c>
      <c r="D3" s="9">
        <f>AVERAGE(B3:C3)</f>
        <v>0</v>
      </c>
      <c r="E3" s="9">
        <f>AVERAGE(B3:D3)</f>
        <v>0</v>
      </c>
      <c r="F3" s="9">
        <f>AVERAGE(B3:E3)</f>
        <v>0</v>
      </c>
      <c r="G3" s="9">
        <f>AVERAGE(B3:F3)</f>
        <v>0</v>
      </c>
      <c r="H3" s="9">
        <f>AVERAGE(B3:G3)</f>
        <v>0</v>
      </c>
      <c r="I3" s="9">
        <f>AVERAGE(B3:H3)</f>
        <v>0</v>
      </c>
      <c r="J3" s="9">
        <f>AVERAGE(B3:I3)</f>
        <v>0</v>
      </c>
      <c r="K3" s="9">
        <f>AVERAGE(B3:J3)</f>
        <v>0</v>
      </c>
      <c r="L3" s="9">
        <f>AVERAGE(B3:K3)</f>
        <v>0</v>
      </c>
      <c r="M3" s="10">
        <f>AVERAGE(B3:L3)</f>
        <v>0</v>
      </c>
      <c r="N3" s="11">
        <f>SUM(B3:M3)</f>
        <v>0</v>
      </c>
      <c r="O3" s="11">
        <f>AVERAGE(B3:M3)</f>
        <v>0</v>
      </c>
    </row>
    <row r="4" ht="20.7" customHeight="1">
      <c r="A4" t="s" s="12">
        <v>4</v>
      </c>
      <c r="B4" s="13">
        <v>0</v>
      </c>
      <c r="C4" s="14">
        <f>B4</f>
        <v>0</v>
      </c>
      <c r="D4" s="14">
        <f>AVERAGE(B4:C4)</f>
        <v>0</v>
      </c>
      <c r="E4" s="14">
        <f>AVERAGE(B4:D4)</f>
        <v>0</v>
      </c>
      <c r="F4" s="14">
        <f>AVERAGE(B4:E4)</f>
        <v>0</v>
      </c>
      <c r="G4" s="14">
        <f>AVERAGE(B4:F4)</f>
        <v>0</v>
      </c>
      <c r="H4" s="14">
        <f>AVERAGE(B4:G4)</f>
        <v>0</v>
      </c>
      <c r="I4" s="14">
        <f>AVERAGE(B4:H4)</f>
        <v>0</v>
      </c>
      <c r="J4" s="14">
        <f>AVERAGE(B4:I4)</f>
        <v>0</v>
      </c>
      <c r="K4" s="14">
        <f>AVERAGE(B4:J4)</f>
        <v>0</v>
      </c>
      <c r="L4" s="14">
        <f>AVERAGE(B4:K4)</f>
        <v>0</v>
      </c>
      <c r="M4" s="15">
        <f>AVERAGE(B4:L4)</f>
        <v>0</v>
      </c>
      <c r="N4" s="16">
        <f>SUM(B4:M4)</f>
        <v>0</v>
      </c>
      <c r="O4" s="16">
        <f>AVERAGE(B4:M4)</f>
        <v>0</v>
      </c>
    </row>
    <row r="5" ht="20.7" customHeight="1">
      <c r="A5" t="s" s="12">
        <v>5</v>
      </c>
      <c r="B5" s="17">
        <v>0</v>
      </c>
      <c r="C5" s="18">
        <f>B5</f>
        <v>0</v>
      </c>
      <c r="D5" s="18">
        <f>AVERAGE(B5:C5)</f>
        <v>0</v>
      </c>
      <c r="E5" s="18">
        <f>AVERAGE(B5:D5)</f>
        <v>0</v>
      </c>
      <c r="F5" s="18">
        <f>AVERAGE(B5:E5)</f>
        <v>0</v>
      </c>
      <c r="G5" s="18">
        <f>AVERAGE(B5:F5)</f>
        <v>0</v>
      </c>
      <c r="H5" s="18">
        <f>AVERAGE(B5:G5)</f>
        <v>0</v>
      </c>
      <c r="I5" s="18">
        <f>AVERAGE(B5:H5)</f>
        <v>0</v>
      </c>
      <c r="J5" s="18">
        <f>AVERAGE(B5:I5)</f>
        <v>0</v>
      </c>
      <c r="K5" s="18">
        <f>AVERAGE(B5:J5)</f>
        <v>0</v>
      </c>
      <c r="L5" s="18">
        <f>AVERAGE(B5:K5)</f>
        <v>0</v>
      </c>
      <c r="M5" s="19">
        <f>AVERAGE(B5:L5)</f>
        <v>0</v>
      </c>
      <c r="N5" s="11">
        <f>SUM(B5:M5)</f>
        <v>0</v>
      </c>
      <c r="O5" s="11">
        <f>AVERAGE(B5:M5)</f>
        <v>0</v>
      </c>
    </row>
    <row r="6" ht="20.7" customHeight="1">
      <c r="A6" t="s" s="12">
        <v>6</v>
      </c>
      <c r="B6" s="20">
        <v>31</v>
      </c>
      <c r="C6" s="21">
        <v>28</v>
      </c>
      <c r="D6" s="21">
        <v>31</v>
      </c>
      <c r="E6" s="21">
        <v>30</v>
      </c>
      <c r="F6" s="21">
        <v>31</v>
      </c>
      <c r="G6" s="21">
        <v>30</v>
      </c>
      <c r="H6" s="21">
        <v>31</v>
      </c>
      <c r="I6" s="21">
        <v>31</v>
      </c>
      <c r="J6" s="21">
        <v>30</v>
      </c>
      <c r="K6" s="21">
        <v>31</v>
      </c>
      <c r="L6" s="21">
        <v>30</v>
      </c>
      <c r="M6" s="22">
        <v>31</v>
      </c>
      <c r="N6" s="16"/>
      <c r="O6" s="16"/>
    </row>
    <row r="7" ht="20.7" customHeight="1">
      <c r="A7" t="s" s="12">
        <v>7</v>
      </c>
      <c r="B7" s="17">
        <f>SUM(B3:B5)</f>
        <v>0</v>
      </c>
      <c r="C7" s="18">
        <f>SUM(C3:C5)</f>
        <v>0</v>
      </c>
      <c r="D7" s="18">
        <f>SUM(D3:D5)</f>
        <v>0</v>
      </c>
      <c r="E7" s="18">
        <f>SUM(E3:E5)</f>
        <v>0</v>
      </c>
      <c r="F7" s="18">
        <f>SUM(F3:F5)</f>
        <v>0</v>
      </c>
      <c r="G7" s="18">
        <f>SUM(G3:G5)</f>
        <v>0</v>
      </c>
      <c r="H7" s="18">
        <f>SUM(H3:H5)</f>
        <v>0</v>
      </c>
      <c r="I7" s="18">
        <f>SUM(I3:I5)</f>
        <v>0</v>
      </c>
      <c r="J7" s="18">
        <f>SUM(J3:J5)</f>
        <v>0</v>
      </c>
      <c r="K7" s="18">
        <f>SUM(K3:K5)</f>
        <v>0</v>
      </c>
      <c r="L7" s="18">
        <f>SUM(L3:L5)</f>
        <v>0</v>
      </c>
      <c r="M7" s="19">
        <f>SUM(M3:M5)</f>
        <v>0</v>
      </c>
      <c r="N7" s="11">
        <f>SUM(N3:N5)</f>
        <v>0</v>
      </c>
      <c r="O7" s="11">
        <f>AVERAGE(B7:M7)</f>
        <v>0</v>
      </c>
    </row>
    <row r="8" ht="20.7" customHeight="1">
      <c r="A8" s="23"/>
      <c r="B8" s="24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27"/>
      <c r="O8" s="16"/>
    </row>
    <row r="9" ht="20.7" customHeight="1">
      <c r="A9" t="s" s="12">
        <v>8</v>
      </c>
      <c r="B9" s="28">
        <v>45658</v>
      </c>
      <c r="C9" s="29">
        <v>45690</v>
      </c>
      <c r="D9" s="29">
        <v>45719</v>
      </c>
      <c r="E9" s="29">
        <v>45751</v>
      </c>
      <c r="F9" s="29">
        <v>45782</v>
      </c>
      <c r="G9" s="29">
        <v>45814</v>
      </c>
      <c r="H9" s="29">
        <v>45845</v>
      </c>
      <c r="I9" s="29">
        <v>45870</v>
      </c>
      <c r="J9" s="29">
        <v>45902</v>
      </c>
      <c r="K9" s="29">
        <v>45933</v>
      </c>
      <c r="L9" s="29">
        <v>45965</v>
      </c>
      <c r="M9" s="30">
        <v>45992</v>
      </c>
      <c r="N9" s="31"/>
      <c r="O9" s="11"/>
    </row>
    <row r="10" ht="20.7" customHeight="1">
      <c r="A10" t="s" s="12">
        <v>9</v>
      </c>
      <c r="B10" s="32">
        <v>50000</v>
      </c>
      <c r="C10" s="33">
        <v>51000</v>
      </c>
      <c r="D10" s="33">
        <v>52000</v>
      </c>
      <c r="E10" s="33">
        <v>53000</v>
      </c>
      <c r="F10" s="33">
        <v>54000</v>
      </c>
      <c r="G10" s="33">
        <v>55000</v>
      </c>
      <c r="H10" s="33">
        <v>56000</v>
      </c>
      <c r="I10" s="33">
        <v>57000</v>
      </c>
      <c r="J10" s="33">
        <v>58000</v>
      </c>
      <c r="K10" s="33">
        <v>59000</v>
      </c>
      <c r="L10" s="33">
        <v>60000</v>
      </c>
      <c r="M10" s="34">
        <v>61000</v>
      </c>
      <c r="N10" s="27"/>
      <c r="O10" s="35"/>
    </row>
    <row r="11" ht="20.7" customHeight="1">
      <c r="A11" t="s" s="12">
        <v>10</v>
      </c>
      <c r="B11" s="36">
        <f>(C10-B10)/(C9-B9)*B6</f>
        <v>968.75</v>
      </c>
      <c r="C11" s="37">
        <f>(D10-C10)/(D9-C9)*C6</f>
        <v>965.517241379310</v>
      </c>
      <c r="D11" s="37">
        <f>(E10-D10)/(E9-D9)*D6</f>
        <v>968.75</v>
      </c>
      <c r="E11" s="37">
        <f>(F10-E10)/(F9-E9)*E6</f>
        <v>967.741935483871</v>
      </c>
      <c r="F11" s="37">
        <f>(G10-F10)/(G9-F9)*F6</f>
        <v>968.75</v>
      </c>
      <c r="G11" s="37">
        <f>(H10-G10)/(H9-G9)*G6</f>
        <v>967.741935483871</v>
      </c>
      <c r="H11" s="37">
        <f>(I10-H10)/(I9-H9)*H6</f>
        <v>1240</v>
      </c>
      <c r="I11" s="37">
        <f>(J10-I10)/(J9-I9)*I6</f>
        <v>968.75</v>
      </c>
      <c r="J11" s="37">
        <f>(K10-J10)/(K9-J9)*J6</f>
        <v>967.741935483871</v>
      </c>
      <c r="K11" s="37">
        <f>(L10-K10)/(L9-K9)*K6</f>
        <v>968.75</v>
      </c>
      <c r="L11" s="37">
        <f>(M10-L10)/(M9-L9)*L6</f>
        <v>1111.111111111110</v>
      </c>
      <c r="M11" s="38"/>
      <c r="N11" s="39">
        <f>SUM(B11:M11)</f>
        <v>11063.604158942</v>
      </c>
      <c r="O11" s="40">
        <f>AVERAGE(B11:M11)</f>
        <v>1005.782196267460</v>
      </c>
    </row>
    <row r="12" ht="20.7" customHeight="1">
      <c r="A12" s="23"/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6"/>
      <c r="N12" s="27"/>
      <c r="O12" s="35"/>
    </row>
    <row r="13" ht="20.7" customHeight="1">
      <c r="A13" t="s" s="12">
        <v>8</v>
      </c>
      <c r="B13" s="28">
        <v>45658</v>
      </c>
      <c r="C13" s="29">
        <v>45690</v>
      </c>
      <c r="D13" s="29">
        <v>45719</v>
      </c>
      <c r="E13" s="29">
        <v>45751</v>
      </c>
      <c r="F13" s="29">
        <v>45782</v>
      </c>
      <c r="G13" s="29">
        <v>45814</v>
      </c>
      <c r="H13" s="29">
        <v>45845</v>
      </c>
      <c r="I13" s="29">
        <v>45870</v>
      </c>
      <c r="J13" s="29">
        <v>45902</v>
      </c>
      <c r="K13" s="29">
        <v>45933</v>
      </c>
      <c r="L13" s="29">
        <v>45965</v>
      </c>
      <c r="M13" s="30">
        <v>45992</v>
      </c>
      <c r="N13" s="31"/>
      <c r="O13" s="40"/>
    </row>
    <row r="14" ht="20.7" customHeight="1">
      <c r="A14" t="s" s="12">
        <v>11</v>
      </c>
      <c r="B14" s="41">
        <v>1500</v>
      </c>
      <c r="C14" s="42">
        <v>2000</v>
      </c>
      <c r="D14" s="42">
        <v>2500</v>
      </c>
      <c r="E14" s="42">
        <v>3000</v>
      </c>
      <c r="F14" s="42">
        <v>3500</v>
      </c>
      <c r="G14" s="42">
        <v>4000</v>
      </c>
      <c r="H14" s="42">
        <v>4500</v>
      </c>
      <c r="I14" s="42">
        <v>4600</v>
      </c>
      <c r="J14" s="42">
        <v>4650</v>
      </c>
      <c r="K14" s="42">
        <v>4700</v>
      </c>
      <c r="L14" s="42">
        <v>4750</v>
      </c>
      <c r="M14" s="43">
        <v>4800</v>
      </c>
      <c r="N14" s="27"/>
      <c r="O14" s="35"/>
    </row>
    <row r="15" ht="20.7" customHeight="1">
      <c r="A15" t="s" s="12">
        <v>12</v>
      </c>
      <c r="B15" s="44">
        <f>(C14-B14)/(C13-B13)*B6</f>
        <v>484.375</v>
      </c>
      <c r="C15" s="45">
        <f>(D14-C14)/(D13-C13)*C6</f>
        <v>482.758620689655</v>
      </c>
      <c r="D15" s="45">
        <f>(E14-D14)/(E13-D13)*D6</f>
        <v>484.375</v>
      </c>
      <c r="E15" s="45">
        <f>(F14-E14)/(F13-E13)*E6</f>
        <v>483.870967741935</v>
      </c>
      <c r="F15" s="45">
        <f>(G14-F14)/(G13-F13)*F6</f>
        <v>484.375</v>
      </c>
      <c r="G15" s="45">
        <f>(H14-G14)/(H13-G13)*G6</f>
        <v>483.870967741935</v>
      </c>
      <c r="H15" s="45">
        <f>(I14-H14)/(I13-H13)*H6</f>
        <v>124</v>
      </c>
      <c r="I15" s="45">
        <f>(J14-I14)/(J13-I13)*I6</f>
        <v>48.4375</v>
      </c>
      <c r="J15" s="45">
        <f>(K14-J14)/(K13-J13)*J6</f>
        <v>48.3870967741935</v>
      </c>
      <c r="K15" s="45">
        <f>(L14-K14)/(L13-K13)*K6</f>
        <v>48.4375</v>
      </c>
      <c r="L15" s="45">
        <f>(M14-L14)/(M13-L13)*L6</f>
        <v>55.5555555555556</v>
      </c>
      <c r="M15" s="46"/>
      <c r="N15" s="40">
        <f>SUM(B15:M15)</f>
        <v>3228.443208503270</v>
      </c>
      <c r="O15" s="40">
        <f>AVERAGE(B15:M15)</f>
        <v>293.494837136661</v>
      </c>
    </row>
    <row r="16" ht="20.7" customHeight="1">
      <c r="A16" s="23"/>
      <c r="B16" s="24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6"/>
      <c r="N16" s="27"/>
      <c r="O16" s="35"/>
    </row>
    <row r="17" ht="20.7" customHeight="1">
      <c r="A17" t="s" s="12">
        <v>8</v>
      </c>
      <c r="B17" s="28">
        <v>45658</v>
      </c>
      <c r="C17" s="29">
        <v>45690</v>
      </c>
      <c r="D17" s="29">
        <v>45719</v>
      </c>
      <c r="E17" s="29">
        <v>45751</v>
      </c>
      <c r="F17" s="29">
        <v>45782</v>
      </c>
      <c r="G17" s="29">
        <v>45814</v>
      </c>
      <c r="H17" s="29">
        <v>45845</v>
      </c>
      <c r="I17" s="29">
        <v>45870</v>
      </c>
      <c r="J17" s="29">
        <v>45902</v>
      </c>
      <c r="K17" s="29">
        <v>45933</v>
      </c>
      <c r="L17" s="29">
        <v>45965</v>
      </c>
      <c r="M17" s="30">
        <v>45992</v>
      </c>
      <c r="N17" s="31"/>
      <c r="O17" s="40"/>
    </row>
    <row r="18" ht="20.7" customHeight="1">
      <c r="A18" t="s" s="12">
        <v>13</v>
      </c>
      <c r="B18" s="47">
        <v>1000</v>
      </c>
      <c r="C18" s="48">
        <v>2000</v>
      </c>
      <c r="D18" s="48">
        <v>3000</v>
      </c>
      <c r="E18" s="48">
        <v>4000</v>
      </c>
      <c r="F18" s="48">
        <v>5000</v>
      </c>
      <c r="G18" s="48">
        <v>6000</v>
      </c>
      <c r="H18" s="48">
        <v>7000</v>
      </c>
      <c r="I18" s="48">
        <v>8000</v>
      </c>
      <c r="J18" s="48">
        <v>9000</v>
      </c>
      <c r="K18" s="48">
        <v>10000</v>
      </c>
      <c r="L18" s="48">
        <v>11000</v>
      </c>
      <c r="M18" s="49">
        <v>12000</v>
      </c>
      <c r="N18" s="27"/>
      <c r="O18" s="35"/>
    </row>
    <row r="19" ht="20.7" customHeight="1">
      <c r="A19" t="s" s="50">
        <v>14</v>
      </c>
      <c r="B19" s="44">
        <f>(C18-B18)/(C17-B17)*B6</f>
        <v>968.75</v>
      </c>
      <c r="C19" s="45">
        <f>(D18-C18)/(D17-C17)*C6</f>
        <v>965.517241379310</v>
      </c>
      <c r="D19" s="45">
        <f>(E18-D18)/(E17-D17)*D6</f>
        <v>968.75</v>
      </c>
      <c r="E19" s="45">
        <f>(F18-E18)/(F17-E17)*E6</f>
        <v>967.741935483871</v>
      </c>
      <c r="F19" s="45">
        <f>(G18-F18)/(G17-F17)*F6</f>
        <v>968.75</v>
      </c>
      <c r="G19" s="45">
        <f>(H18-G18)/(H17-G17)*G6</f>
        <v>967.741935483871</v>
      </c>
      <c r="H19" s="45">
        <f>(I18-H18)/(I17-H17)*H6</f>
        <v>1240</v>
      </c>
      <c r="I19" s="45">
        <f>(J18-I18)/(J17-I17)*I6</f>
        <v>968.75</v>
      </c>
      <c r="J19" s="45">
        <f>(K18-J18)/(K17-J17)*J6</f>
        <v>967.741935483871</v>
      </c>
      <c r="K19" s="45">
        <f>(L18-K18)/(L17-K17)*K6</f>
        <v>968.75</v>
      </c>
      <c r="L19" s="45">
        <f>(M18-L18)/(M17-L17)*L6</f>
        <v>1111.111111111110</v>
      </c>
      <c r="M19" s="46"/>
      <c r="N19" s="40">
        <f>SUM(B19:M19)</f>
        <v>11063.604158942</v>
      </c>
      <c r="O19" s="40">
        <f>AVERAGE(B19:M19)</f>
        <v>1005.782196267460</v>
      </c>
    </row>
  </sheetData>
  <mergeCells count="1">
    <mergeCell ref="A1:O1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G15"/>
  <sheetViews>
    <sheetView workbookViewId="0" showGridLines="0" defaultGridColor="1">
      <pane topLeftCell="B2" xSplit="1" ySplit="1" activePane="bottomRight" state="frozen"/>
    </sheetView>
  </sheetViews>
  <sheetFormatPr defaultColWidth="16.3333" defaultRowHeight="19.9" customHeight="1" outlineLevelRow="0" outlineLevelCol="0"/>
  <cols>
    <col min="1" max="1" width="15" style="168" customWidth="1"/>
    <col min="2" max="3" width="5.67188" style="168" customWidth="1"/>
    <col min="4" max="4" width="6.5" style="168" customWidth="1"/>
    <col min="5" max="10" width="5.67188" style="168" customWidth="1"/>
    <col min="11" max="30" width="6.67188" style="168" customWidth="1"/>
    <col min="31" max="32" width="7.5" style="168" customWidth="1"/>
    <col min="33" max="33" width="8.5" style="168" customWidth="1"/>
    <col min="34" max="16384" width="16.3516" style="168" customWidth="1"/>
  </cols>
  <sheetData>
    <row r="1" ht="20.7" customHeight="1">
      <c r="A1" s="64"/>
      <c r="B1" s="65">
        <v>45748</v>
      </c>
      <c r="C1" s="65">
        <f>B$1+1</f>
        <v>45749</v>
      </c>
      <c r="D1" s="65">
        <v>45750</v>
      </c>
      <c r="E1" s="65">
        <v>45751</v>
      </c>
      <c r="F1" s="65">
        <v>45752</v>
      </c>
      <c r="G1" s="65">
        <v>45753</v>
      </c>
      <c r="H1" s="65">
        <v>45754</v>
      </c>
      <c r="I1" s="65">
        <v>45755</v>
      </c>
      <c r="J1" s="65">
        <v>45756</v>
      </c>
      <c r="K1" s="65">
        <v>45757</v>
      </c>
      <c r="L1" s="65">
        <v>45758</v>
      </c>
      <c r="M1" s="65">
        <v>45759</v>
      </c>
      <c r="N1" s="65">
        <v>45760</v>
      </c>
      <c r="O1" s="65">
        <v>45761</v>
      </c>
      <c r="P1" s="65">
        <v>45762</v>
      </c>
      <c r="Q1" s="65">
        <v>45763</v>
      </c>
      <c r="R1" s="65">
        <v>45764</v>
      </c>
      <c r="S1" s="65">
        <v>45765</v>
      </c>
      <c r="T1" s="65">
        <v>45766</v>
      </c>
      <c r="U1" s="65">
        <v>45767</v>
      </c>
      <c r="V1" s="65">
        <v>45768</v>
      </c>
      <c r="W1" s="65">
        <v>45769</v>
      </c>
      <c r="X1" s="65">
        <v>45770</v>
      </c>
      <c r="Y1" s="65">
        <v>45771</v>
      </c>
      <c r="Z1" s="65">
        <v>45772</v>
      </c>
      <c r="AA1" s="65">
        <v>45773</v>
      </c>
      <c r="AB1" s="65">
        <v>45774</v>
      </c>
      <c r="AC1" s="65">
        <v>45775</v>
      </c>
      <c r="AD1" s="65">
        <v>45776</v>
      </c>
      <c r="AE1" s="160">
        <v>45777</v>
      </c>
      <c r="AF1" t="s" s="6">
        <v>1</v>
      </c>
      <c r="AG1" t="s" s="6">
        <v>103</v>
      </c>
    </row>
    <row r="2" ht="20.7" customHeight="1">
      <c r="A2" s="161"/>
      <c r="B2" t="s" s="162">
        <v>93</v>
      </c>
      <c r="C2" t="s" s="154">
        <v>87</v>
      </c>
      <c r="D2" t="s" s="154">
        <v>88</v>
      </c>
      <c r="E2" t="s" s="154">
        <v>89</v>
      </c>
      <c r="F2" t="s" s="154">
        <v>90</v>
      </c>
      <c r="G2" t="s" s="154">
        <v>91</v>
      </c>
      <c r="H2" t="s" s="154">
        <v>92</v>
      </c>
      <c r="I2" t="s" s="154">
        <v>93</v>
      </c>
      <c r="J2" t="s" s="154">
        <v>87</v>
      </c>
      <c r="K2" t="s" s="154">
        <v>88</v>
      </c>
      <c r="L2" t="s" s="154">
        <v>89</v>
      </c>
      <c r="M2" t="s" s="154">
        <v>90</v>
      </c>
      <c r="N2" t="s" s="154">
        <v>91</v>
      </c>
      <c r="O2" t="s" s="154">
        <v>92</v>
      </c>
      <c r="P2" t="s" s="154">
        <v>93</v>
      </c>
      <c r="Q2" t="s" s="154">
        <v>87</v>
      </c>
      <c r="R2" t="s" s="154">
        <v>88</v>
      </c>
      <c r="S2" t="s" s="154">
        <v>89</v>
      </c>
      <c r="T2" t="s" s="154">
        <v>90</v>
      </c>
      <c r="U2" t="s" s="154">
        <v>91</v>
      </c>
      <c r="V2" t="s" s="154">
        <v>92</v>
      </c>
      <c r="W2" t="s" s="154">
        <v>93</v>
      </c>
      <c r="X2" t="s" s="154">
        <v>87</v>
      </c>
      <c r="Y2" t="s" s="154">
        <v>88</v>
      </c>
      <c r="Z2" t="s" s="154">
        <v>89</v>
      </c>
      <c r="AA2" t="s" s="154">
        <v>90</v>
      </c>
      <c r="AB2" t="s" s="154">
        <v>91</v>
      </c>
      <c r="AC2" t="s" s="154">
        <v>92</v>
      </c>
      <c r="AD2" t="s" s="154">
        <v>93</v>
      </c>
      <c r="AE2" t="s" s="163">
        <v>87</v>
      </c>
      <c r="AF2" s="31"/>
      <c r="AG2" s="31"/>
    </row>
    <row r="3" ht="20.7" customHeight="1">
      <c r="A3" t="s" s="12">
        <v>94</v>
      </c>
      <c r="B3" s="13"/>
      <c r="C3" s="14"/>
      <c r="D3" s="14"/>
      <c r="E3" s="14"/>
      <c r="F3" s="14"/>
      <c r="G3" s="14"/>
      <c r="H3" s="14"/>
      <c r="I3" s="14"/>
      <c r="J3" s="14"/>
      <c r="K3" s="14"/>
      <c r="L3" s="14">
        <f>'Pay_Leave'!P9</f>
        <v>0</v>
      </c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>
        <f>'Pay_Leave'!P10</f>
        <v>0</v>
      </c>
      <c r="AA3" s="14"/>
      <c r="AB3" s="14"/>
      <c r="AC3" s="14"/>
      <c r="AD3" s="14"/>
      <c r="AE3" s="15"/>
      <c r="AF3" s="16">
        <f>SUM(B3:AE3)</f>
        <v>0</v>
      </c>
      <c r="AG3" s="16">
        <f>SUM(AF3,'Mar 25'!AH3)</f>
        <v>0</v>
      </c>
    </row>
    <row r="4" ht="20.7" customHeight="1">
      <c r="A4" t="s" s="12">
        <v>95</v>
      </c>
      <c r="B4" s="17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9"/>
      <c r="AF4" s="11">
        <f>SUM(B4:AE4)</f>
        <v>0</v>
      </c>
      <c r="AG4" s="11">
        <f>SUM(AF4,'Mar 25'!AH4)</f>
        <v>0</v>
      </c>
    </row>
    <row r="5" ht="20.7" customHeight="1">
      <c r="A5" s="23"/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5"/>
      <c r="AF5" s="16"/>
      <c r="AG5" s="16"/>
    </row>
    <row r="6" ht="20.7" customHeight="1">
      <c r="A6" t="s" s="12">
        <v>96</v>
      </c>
      <c r="B6" s="17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9"/>
      <c r="AF6" s="11">
        <f>SUM(AF3:AF4)</f>
        <v>0</v>
      </c>
      <c r="AG6" s="11">
        <f>SUM(AF6,'Mar 25'!AH6)</f>
        <v>0</v>
      </c>
    </row>
    <row r="7" ht="20.7" customHeight="1">
      <c r="A7" s="23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5"/>
      <c r="AF7" s="16"/>
      <c r="AG7" s="16"/>
    </row>
    <row r="8" ht="20.7" customHeight="1">
      <c r="A8" t="s" s="12">
        <v>97</v>
      </c>
      <c r="B8" s="17">
        <f>-SUMIF('CC1'!$J$3:$J$23,B$1,'CC1'!$L$3:$L$23)</f>
        <v>0</v>
      </c>
      <c r="C8" s="18">
        <f>-SUMIF('CC1'!$J$3:$J$23,C$1,'CC1'!$L$3:$L$23)</f>
        <v>0</v>
      </c>
      <c r="D8" s="18">
        <f>-SUMIF('CC1'!$J$3:$J$23,D$1,'CC1'!$L$3:$L$23)</f>
        <v>-5</v>
      </c>
      <c r="E8" s="18">
        <f>-SUMIF('CC1'!$J$3:$J$23,E$1,'CC1'!$L$3:$L$23)</f>
        <v>0</v>
      </c>
      <c r="F8" s="18">
        <f>-SUMIF('CC1'!$J$3:$J$23,F$1,'CC1'!$L$3:$L$23)</f>
        <v>0</v>
      </c>
      <c r="G8" s="18">
        <f>-SUMIF('CC1'!$J$3:$J$23,G$1,'CC1'!$L$3:$L$23)</f>
        <v>0</v>
      </c>
      <c r="H8" s="18">
        <f>-SUMIF('CC1'!$J$3:$J$23,H$1,'CC1'!$L$3:$L$23)</f>
        <v>0</v>
      </c>
      <c r="I8" s="18">
        <f>-SUMIF('CC1'!$J$3:$J$23,I$1,'CC1'!$L$3:$L$23)</f>
        <v>0</v>
      </c>
      <c r="J8" s="18">
        <f>-SUMIF('CC1'!$J$3:$J$23,J$1,'CC1'!$L$3:$L$23)</f>
        <v>0</v>
      </c>
      <c r="K8" s="18">
        <f>-SUMIF('CC1'!$J$3:$J$23,K$1,'CC1'!$L$3:$L$23)</f>
        <v>0</v>
      </c>
      <c r="L8" s="18">
        <f>-SUMIF('CC1'!$J$3:$J$23,L$1,'CC1'!$L$3:$L$23)</f>
        <v>0</v>
      </c>
      <c r="M8" s="18">
        <f>-SUMIF('CC1'!$J$3:$J$23,M$1,'CC1'!$L$3:$L$23)</f>
        <v>0</v>
      </c>
      <c r="N8" s="18">
        <f>-SUMIF('CC1'!$J$3:$J$23,N$1,'CC1'!$L$3:$L$23)</f>
        <v>0</v>
      </c>
      <c r="O8" s="18">
        <f>-SUMIF('CC1'!$J$3:$J$23,O$1,'CC1'!$L$3:$L$23)</f>
        <v>0</v>
      </c>
      <c r="P8" s="18">
        <f>-SUMIF('CC1'!$J$3:$J$23,P$1,'CC1'!$L$3:$L$23)</f>
        <v>0</v>
      </c>
      <c r="Q8" s="18">
        <f>-SUMIF('CC1'!$J$3:$J$23,Q$1,'CC1'!$L$3:$L$23)</f>
        <v>0</v>
      </c>
      <c r="R8" s="18">
        <f>-SUMIF('CC1'!$J$3:$J$23,R$1,'CC1'!$L$3:$L$23)</f>
        <v>0</v>
      </c>
      <c r="S8" s="18">
        <f>-SUMIF('CC1'!$J$3:$J$23,S$1,'CC1'!$L$3:$L$23)</f>
        <v>0</v>
      </c>
      <c r="T8" s="18">
        <f>-SUMIF('CC1'!$J$3:$J$23,T$1,'CC1'!$L$3:$L$23)</f>
        <v>0</v>
      </c>
      <c r="U8" s="18">
        <f>-SUMIF('CC1'!$J$3:$J$23,U$1,'CC1'!$L$3:$L$23)</f>
        <v>0</v>
      </c>
      <c r="V8" s="18">
        <f>-SUMIF('CC1'!$J$3:$J$23,V$1,'CC1'!$L$3:$L$23)</f>
        <v>0</v>
      </c>
      <c r="W8" s="18">
        <f>-SUMIF('CC1'!$J$3:$J$23,W$1,'CC1'!$L$3:$L$23)</f>
        <v>0</v>
      </c>
      <c r="X8" s="18">
        <f>-SUMIF('CC1'!$J$3:$J$23,X$1,'CC1'!$L$3:$L$23)</f>
        <v>0</v>
      </c>
      <c r="Y8" s="18">
        <f>-SUMIF('CC1'!$J$3:$J$23,Y$1,'CC1'!$L$3:$L$23)</f>
        <v>0</v>
      </c>
      <c r="Z8" s="18">
        <f>-SUMIF('CC1'!$J$3:$J$23,Z$1,'CC1'!$L$3:$L$23)</f>
        <v>0</v>
      </c>
      <c r="AA8" s="18">
        <f>-SUMIF('CC1'!$J$3:$J$23,AA$1,'CC1'!$L$3:$L$23)</f>
        <v>0</v>
      </c>
      <c r="AB8" s="18">
        <f>-SUMIF('CC1'!$J$3:$J$23,AB$1,'CC1'!$L$3:$L$23)</f>
        <v>0</v>
      </c>
      <c r="AC8" s="18">
        <f>-SUMIF('CC1'!$J$3:$J$23,AC$1,'CC1'!$L$3:$L$23)</f>
        <v>0</v>
      </c>
      <c r="AD8" s="18">
        <f>-SUMIF('CC1'!$J$3:$J$23,AD$1,'CC1'!$L$3:$L$23)</f>
        <v>0</v>
      </c>
      <c r="AE8" s="19">
        <f>-SUMIF('CC1'!$J$3:$J$23,AE$1,'CC1'!$L$3:$L$23)</f>
        <v>0</v>
      </c>
      <c r="AF8" s="11">
        <f>SUM(B8:AE8)</f>
        <v>-5</v>
      </c>
      <c r="AG8" s="11">
        <f>SUM(AF8,'Mar 25'!AH8)</f>
        <v>-65</v>
      </c>
    </row>
    <row r="9" ht="20.7" customHeight="1">
      <c r="A9" t="s" s="12">
        <v>98</v>
      </c>
      <c r="B9" s="13">
        <f>-SUMIF('CC2'!$J$3:$J$23,B$1,'CC2'!$L$3:$L$23)</f>
        <v>0</v>
      </c>
      <c r="C9" s="14">
        <f>-SUMIF('CC2'!$J$3:$J$23,C$1,'CC2'!$L$3:$L$23)</f>
        <v>0</v>
      </c>
      <c r="D9" s="14">
        <f>-SUMIF('CC2'!$J$3:$J$23,D$1,'CC2'!$L$3:$L$23)</f>
        <v>0</v>
      </c>
      <c r="E9" s="14">
        <f>-SUMIF('CC2'!$J$3:$J$23,E$1,'CC2'!$L$3:$L$23)</f>
        <v>0</v>
      </c>
      <c r="F9" s="14">
        <f>-SUMIF('CC2'!$J$3:$J$23,F$1,'CC2'!$L$3:$L$23)</f>
        <v>0</v>
      </c>
      <c r="G9" s="14">
        <f>-SUMIF('CC2'!$J$3:$J$23,G$1,'CC2'!$L$3:$L$23)</f>
        <v>0</v>
      </c>
      <c r="H9" s="14">
        <f>-SUMIF('CC2'!$J$3:$J$23,H$1,'CC2'!$L$3:$L$23)</f>
        <v>0</v>
      </c>
      <c r="I9" s="14">
        <f>-SUMIF('CC2'!$J$3:$J$23,I$1,'CC2'!$L$3:$L$23)</f>
        <v>0</v>
      </c>
      <c r="J9" s="14">
        <f>-SUMIF('CC2'!$J$3:$J$23,J$1,'CC2'!$L$3:$L$23)</f>
        <v>0</v>
      </c>
      <c r="K9" s="14">
        <f>-SUMIF('CC2'!$J$3:$J$23,K$1,'CC2'!$L$3:$L$23)</f>
        <v>0</v>
      </c>
      <c r="L9" s="14">
        <f>-SUMIF('CC2'!$J$3:$J$23,L$1,'CC2'!$L$3:$L$23)</f>
        <v>0</v>
      </c>
      <c r="M9" s="14">
        <f>-SUMIF('CC2'!$J$3:$J$23,M$1,'CC2'!$L$3:$L$23)</f>
        <v>0</v>
      </c>
      <c r="N9" s="14">
        <f>-SUMIF('CC2'!$J$3:$J$23,N$1,'CC2'!$L$3:$L$23)</f>
        <v>0</v>
      </c>
      <c r="O9" s="14">
        <f>-SUMIF('CC2'!$J$3:$J$23,O$1,'CC2'!$L$3:$L$23)</f>
        <v>0</v>
      </c>
      <c r="P9" s="14">
        <f>-SUMIF('CC2'!$J$3:$J$23,P$1,'CC2'!$L$3:$L$23)</f>
        <v>0</v>
      </c>
      <c r="Q9" s="14">
        <f>-SUMIF('CC2'!$J$3:$J$23,Q$1,'CC2'!$L$3:$L$23)</f>
        <v>0</v>
      </c>
      <c r="R9" s="14">
        <f>-SUMIF('CC2'!$J$3:$J$23,R$1,'CC2'!$L$3:$L$23)</f>
        <v>0</v>
      </c>
      <c r="S9" s="14">
        <f>-SUMIF('CC2'!$J$3:$J$23,S$1,'CC2'!$L$3:$L$23)</f>
        <v>0</v>
      </c>
      <c r="T9" s="14">
        <f>-SUMIF('CC2'!$J$3:$J$23,T$1,'CC2'!$L$3:$L$23)</f>
        <v>0</v>
      </c>
      <c r="U9" s="14">
        <f>-SUMIF('CC2'!$J$3:$J$23,U$1,'CC2'!$L$3:$L$23)</f>
        <v>0</v>
      </c>
      <c r="V9" s="14">
        <f>-SUMIF('CC2'!$J$3:$J$23,V$1,'CC2'!$L$3:$L$23)</f>
        <v>0</v>
      </c>
      <c r="W9" s="14">
        <f>-SUMIF('CC2'!$J$3:$J$23,W$1,'CC2'!$L$3:$L$23)</f>
        <v>0</v>
      </c>
      <c r="X9" s="14">
        <f>-SUMIF('CC2'!$J$3:$J$23,X$1,'CC2'!$L$3:$L$23)</f>
        <v>0</v>
      </c>
      <c r="Y9" s="14">
        <f>-SUMIF('CC2'!$J$3:$J$23,Y$1,'CC2'!$L$3:$L$23)</f>
        <v>0</v>
      </c>
      <c r="Z9" s="14">
        <f>-SUMIF('CC2'!$J$3:$J$23,Z$1,'CC2'!$L$3:$L$23)</f>
        <v>0</v>
      </c>
      <c r="AA9" s="14">
        <f>-SUMIF('CC2'!$J$3:$J$23,AA$1,'CC2'!$L$3:$L$23)</f>
        <v>0</v>
      </c>
      <c r="AB9" s="14">
        <f>-SUMIF('CC2'!$J$3:$J$23,AB$1,'CC2'!$L$3:$L$23)</f>
        <v>0</v>
      </c>
      <c r="AC9" s="14">
        <f>-SUMIF('CC2'!$J$3:$J$23,AC$1,'CC2'!$L$3:$L$23)</f>
        <v>0</v>
      </c>
      <c r="AD9" s="14">
        <f>-SUMIF('CC2'!$J$3:$J$23,AD$1,'CC2'!$L$3:$L$23)</f>
        <v>0</v>
      </c>
      <c r="AE9" s="15">
        <f>-SUMIF('CC2'!$J$3:$J$23,AE$1,'CC2'!$L$3:$L$23)</f>
        <v>-23</v>
      </c>
      <c r="AF9" s="16">
        <f>SUM(B9:AE9)</f>
        <v>-23</v>
      </c>
      <c r="AG9" s="16">
        <f>SUM(AF9,'Mar 25'!AH9)</f>
        <v>-92</v>
      </c>
    </row>
    <row r="10" ht="20.7" customHeight="1">
      <c r="A10" t="s" s="12">
        <v>99</v>
      </c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9"/>
      <c r="AF10" s="11">
        <f>SUM(B10:AE10)</f>
        <v>0</v>
      </c>
      <c r="AG10" s="11">
        <f>SUM(AF10,'Mar 25'!AH10)</f>
        <v>0</v>
      </c>
    </row>
    <row r="11" ht="20.7" customHeight="1">
      <c r="A11" t="s" s="12">
        <v>100</v>
      </c>
      <c r="B11" s="13">
        <f>-SUMIF('Checking1'!$J$3:$J$23,B$1,'Checking1'!$L$3:$L$23)</f>
        <v>0</v>
      </c>
      <c r="C11" s="14">
        <f>-SUMIF('Checking1'!$J$3:$J$23,C$1,'Checking1'!$L$3:$L$23)</f>
        <v>0</v>
      </c>
      <c r="D11" s="14">
        <f>-SUMIF('Checking1'!$J$3:$J$23,D$1,'Checking1'!$L$3:$L$23)</f>
        <v>0</v>
      </c>
      <c r="E11" s="14">
        <f>-SUMIF('Checking1'!$J$3:$J$23,E$1,'Checking1'!$L$3:$L$23)</f>
        <v>0</v>
      </c>
      <c r="F11" s="14">
        <f>-SUMIF('Checking1'!$J$3:$J$23,F$1,'Checking1'!$L$3:$L$23)</f>
        <v>0</v>
      </c>
      <c r="G11" s="14">
        <f>-SUMIF('Checking1'!$J$3:$J$23,G$1,'Checking1'!$L$3:$L$23)</f>
        <v>0</v>
      </c>
      <c r="H11" s="14">
        <f>-SUMIF('Checking1'!$J$3:$J$23,H$1,'Checking1'!$L$3:$L$23)</f>
        <v>0</v>
      </c>
      <c r="I11" s="14">
        <f>-SUMIF('Checking1'!$J$3:$J$23,I$1,'Checking1'!$L$3:$L$23)</f>
        <v>0</v>
      </c>
      <c r="J11" s="14">
        <f>-SUMIF('Checking1'!$J$3:$J$23,J$1,'Checking1'!$L$3:$L$23)</f>
        <v>0</v>
      </c>
      <c r="K11" s="14">
        <f>-SUMIF('Checking1'!$J$3:$J$23,K$1,'Checking1'!$L$3:$L$23)</f>
        <v>0</v>
      </c>
      <c r="L11" s="14">
        <f>-SUMIF('Checking1'!$J$3:$J$23,L$1,'Checking1'!$L$3:$L$23)</f>
        <v>0</v>
      </c>
      <c r="M11" s="14">
        <f>-SUMIF('Checking1'!$J$3:$J$23,M$1,'Checking1'!$L$3:$L$23)</f>
        <v>0</v>
      </c>
      <c r="N11" s="14">
        <f>-SUMIF('Checking1'!$J$3:$J$23,N$1,'Checking1'!$L$3:$L$23)</f>
        <v>0</v>
      </c>
      <c r="O11" s="14">
        <f>-SUMIF('Checking1'!$J$3:$J$23,O$1,'Checking1'!$L$3:$L$23)</f>
        <v>0</v>
      </c>
      <c r="P11" s="14">
        <f>-SUMIF('Checking1'!$J$3:$J$23,P$1,'Checking1'!$L$3:$L$23)</f>
        <v>0</v>
      </c>
      <c r="Q11" s="14">
        <f>-SUMIF('Checking1'!$J$3:$J$23,Q$1,'Checking1'!$L$3:$L$23)</f>
        <v>0</v>
      </c>
      <c r="R11" s="14">
        <f>-SUMIF('Checking1'!$J$3:$J$23,R$1,'Checking1'!$L$3:$L$23)</f>
        <v>0</v>
      </c>
      <c r="S11" s="14">
        <f>-SUMIF('Checking1'!$J$3:$J$23,S$1,'Checking1'!$L$3:$L$23)</f>
        <v>0</v>
      </c>
      <c r="T11" s="14">
        <f>-SUMIF('Checking1'!$J$3:$J$23,T$1,'Checking1'!$L$3:$L$23)</f>
        <v>0</v>
      </c>
      <c r="U11" s="14">
        <f>-SUMIF('Checking1'!$J$3:$J$23,U$1,'Checking1'!$L$3:$L$23)</f>
        <v>0</v>
      </c>
      <c r="V11" s="14">
        <f>-SUMIF('Checking1'!$J$3:$J$23,V$1,'Checking1'!$L$3:$L$23)</f>
        <v>0</v>
      </c>
      <c r="W11" s="14">
        <f>-SUMIF('Checking1'!$J$3:$J$23,W$1,'Checking1'!$L$3:$L$23)</f>
        <v>0</v>
      </c>
      <c r="X11" s="14">
        <f>-SUMIF('Checking1'!$J$3:$J$23,X$1,'Checking1'!$L$3:$L$23)</f>
        <v>0</v>
      </c>
      <c r="Y11" s="14">
        <f>-SUMIF('Checking1'!$J$3:$J$23,Y$1,'Checking1'!$L$3:$L$23)</f>
        <v>0</v>
      </c>
      <c r="Z11" s="14">
        <f>-SUMIF('Checking1'!$J$3:$J$23,Z$1,'Checking1'!$L$3:$L$23)</f>
        <v>0</v>
      </c>
      <c r="AA11" s="14">
        <f>-SUMIF('Checking1'!$J$3:$J$23,AA$1,'Checking1'!$L$3:$L$23)</f>
        <v>0</v>
      </c>
      <c r="AB11" s="14">
        <f>-SUMIF('Checking1'!$J$3:$J$23,AB$1,'Checking1'!$L$3:$L$23)</f>
        <v>0</v>
      </c>
      <c r="AC11" s="14">
        <f>-SUMIF('Checking1'!$J$3:$J$23,AC$1,'Checking1'!$L$3:$L$23)</f>
        <v>0</v>
      </c>
      <c r="AD11" s="14">
        <f>-SUMIF('Checking1'!$J$3:$J$23,AD$1,'Checking1'!$L$3:$L$23)</f>
        <v>0</v>
      </c>
      <c r="AE11" s="15">
        <f>-SUMIF('Checking1'!$J$3:$J$23,AE$1,'Checking1'!$L$3:$L$23)</f>
        <v>0</v>
      </c>
      <c r="AF11" s="16">
        <f>SUM(B11:AE11)</f>
        <v>0</v>
      </c>
      <c r="AG11" s="16">
        <f>SUM(AF11,'Mar 25'!AH11)</f>
        <v>-23</v>
      </c>
    </row>
    <row r="12" ht="20.7" customHeight="1">
      <c r="A12" s="23"/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9"/>
      <c r="AF12" s="11"/>
      <c r="AG12" s="11"/>
    </row>
    <row r="13" ht="20.7" customHeight="1">
      <c r="A13" t="s" s="12">
        <v>101</v>
      </c>
      <c r="B13" s="13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5"/>
      <c r="AF13" s="16">
        <f>SUM(AF8:AF11)</f>
        <v>-28</v>
      </c>
      <c r="AG13" s="16">
        <f>SUM(AF13,'Mar 25'!AH13)</f>
        <v>-180</v>
      </c>
    </row>
    <row r="14" ht="20.7" customHeight="1">
      <c r="A14" s="23"/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9"/>
      <c r="AF14" t="s" s="165">
        <v>102</v>
      </c>
      <c r="AG14" t="s" s="165">
        <v>105</v>
      </c>
    </row>
    <row r="15" ht="20.7" customHeight="1">
      <c r="A15" s="23"/>
      <c r="B15" s="13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5"/>
      <c r="AF15" s="16">
        <f>SUM(AF13,AF6)</f>
        <v>-28</v>
      </c>
      <c r="AG15" s="16">
        <f>SUM(AF15,'Mar 25'!AH15)</f>
        <v>-180</v>
      </c>
    </row>
  </sheetData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H15"/>
  <sheetViews>
    <sheetView workbookViewId="0" showGridLines="0" defaultGridColor="1">
      <pane topLeftCell="B2" xSplit="1" ySplit="1" activePane="bottomRight" state="frozen"/>
    </sheetView>
  </sheetViews>
  <sheetFormatPr defaultColWidth="16.3333" defaultRowHeight="19.9" customHeight="1" outlineLevelRow="0" outlineLevelCol="0"/>
  <cols>
    <col min="1" max="1" width="15" style="169" customWidth="1"/>
    <col min="2" max="3" width="6.17188" style="169" customWidth="1"/>
    <col min="4" max="4" width="6.5" style="169" customWidth="1"/>
    <col min="5" max="10" width="6.17188" style="169" customWidth="1"/>
    <col min="11" max="30" width="7.17188" style="169" customWidth="1"/>
    <col min="31" max="31" width="7.5" style="169" customWidth="1"/>
    <col min="32" max="32" width="7.17188" style="169" customWidth="1"/>
    <col min="33" max="33" width="7.5" style="169" customWidth="1"/>
    <col min="34" max="34" width="8.5" style="169" customWidth="1"/>
    <col min="35" max="16384" width="16.3516" style="169" customWidth="1"/>
  </cols>
  <sheetData>
    <row r="1" ht="20.7" customHeight="1">
      <c r="A1" s="64"/>
      <c r="B1" s="65">
        <v>45778</v>
      </c>
      <c r="C1" s="65">
        <f>B$1+1</f>
        <v>45779</v>
      </c>
      <c r="D1" s="65">
        <f>C$1+1</f>
        <v>45780</v>
      </c>
      <c r="E1" s="65">
        <f>D$1+1</f>
        <v>45781</v>
      </c>
      <c r="F1" s="65">
        <f>E$1+1</f>
        <v>45782</v>
      </c>
      <c r="G1" s="65">
        <f>F$1+1</f>
        <v>45783</v>
      </c>
      <c r="H1" s="65">
        <f>G$1+1</f>
        <v>45784</v>
      </c>
      <c r="I1" s="65">
        <f>H$1+1</f>
        <v>45785</v>
      </c>
      <c r="J1" s="65">
        <f>I$1+1</f>
        <v>45786</v>
      </c>
      <c r="K1" s="65">
        <f>J$1+1</f>
        <v>45787</v>
      </c>
      <c r="L1" s="65">
        <f>K$1+1</f>
        <v>45788</v>
      </c>
      <c r="M1" s="65">
        <f>L$1+1</f>
        <v>45789</v>
      </c>
      <c r="N1" s="65">
        <f>M$1+1</f>
        <v>45790</v>
      </c>
      <c r="O1" s="65">
        <f>N$1+1</f>
        <v>45791</v>
      </c>
      <c r="P1" s="65">
        <f>O$1+1</f>
        <v>45792</v>
      </c>
      <c r="Q1" s="65">
        <f>P$1+1</f>
        <v>45793</v>
      </c>
      <c r="R1" s="65">
        <f>Q$1+1</f>
        <v>45794</v>
      </c>
      <c r="S1" s="65">
        <f>R$1+1</f>
        <v>45795</v>
      </c>
      <c r="T1" s="65">
        <f>S$1+1</f>
        <v>45796</v>
      </c>
      <c r="U1" s="65">
        <f>T$1+1</f>
        <v>45797</v>
      </c>
      <c r="V1" s="65">
        <f>U$1+1</f>
        <v>45798</v>
      </c>
      <c r="W1" s="65">
        <f>V$1+1</f>
        <v>45799</v>
      </c>
      <c r="X1" s="65">
        <f>W$1+1</f>
        <v>45800</v>
      </c>
      <c r="Y1" s="65">
        <f>X$1+1</f>
        <v>45801</v>
      </c>
      <c r="Z1" s="65">
        <f>Y$1+1</f>
        <v>45802</v>
      </c>
      <c r="AA1" s="65">
        <f>Z$1+1</f>
        <v>45803</v>
      </c>
      <c r="AB1" s="65">
        <f>AA$1+1</f>
        <v>45804</v>
      </c>
      <c r="AC1" s="65">
        <f>AB$1+1</f>
        <v>45805</v>
      </c>
      <c r="AD1" s="65">
        <f>AC$1+1</f>
        <v>45806</v>
      </c>
      <c r="AE1" s="65">
        <f>AD$1+1</f>
        <v>45807</v>
      </c>
      <c r="AF1" s="160">
        <f>AE$1+1</f>
        <v>45808</v>
      </c>
      <c r="AG1" t="s" s="6">
        <v>1</v>
      </c>
      <c r="AH1" t="s" s="6">
        <v>103</v>
      </c>
    </row>
    <row r="2" ht="20.7" customHeight="1">
      <c r="A2" s="161"/>
      <c r="B2" t="s" s="162">
        <v>88</v>
      </c>
      <c r="C2" t="s" s="154">
        <v>89</v>
      </c>
      <c r="D2" t="s" s="154">
        <v>104</v>
      </c>
      <c r="E2" t="s" s="154">
        <v>91</v>
      </c>
      <c r="F2" t="s" s="154">
        <v>92</v>
      </c>
      <c r="G2" t="s" s="154">
        <v>93</v>
      </c>
      <c r="H2" t="s" s="154">
        <v>87</v>
      </c>
      <c r="I2" t="s" s="154">
        <v>88</v>
      </c>
      <c r="J2" t="s" s="154">
        <v>89</v>
      </c>
      <c r="K2" t="s" s="154">
        <v>104</v>
      </c>
      <c r="L2" t="s" s="154">
        <v>91</v>
      </c>
      <c r="M2" t="s" s="154">
        <v>92</v>
      </c>
      <c r="N2" t="s" s="154">
        <v>93</v>
      </c>
      <c r="O2" t="s" s="154">
        <v>87</v>
      </c>
      <c r="P2" t="s" s="154">
        <v>88</v>
      </c>
      <c r="Q2" t="s" s="154">
        <v>89</v>
      </c>
      <c r="R2" t="s" s="154">
        <v>104</v>
      </c>
      <c r="S2" t="s" s="154">
        <v>91</v>
      </c>
      <c r="T2" t="s" s="154">
        <v>92</v>
      </c>
      <c r="U2" t="s" s="154">
        <v>93</v>
      </c>
      <c r="V2" t="s" s="154">
        <v>87</v>
      </c>
      <c r="W2" t="s" s="154">
        <v>88</v>
      </c>
      <c r="X2" t="s" s="154">
        <v>89</v>
      </c>
      <c r="Y2" t="s" s="154">
        <v>104</v>
      </c>
      <c r="Z2" t="s" s="154">
        <v>91</v>
      </c>
      <c r="AA2" t="s" s="154">
        <v>92</v>
      </c>
      <c r="AB2" t="s" s="154">
        <v>93</v>
      </c>
      <c r="AC2" t="s" s="154">
        <v>87</v>
      </c>
      <c r="AD2" t="s" s="154">
        <v>88</v>
      </c>
      <c r="AE2" t="s" s="154">
        <v>89</v>
      </c>
      <c r="AF2" t="s" s="163">
        <v>104</v>
      </c>
      <c r="AG2" s="31"/>
      <c r="AH2" s="31"/>
    </row>
    <row r="3" ht="20.7" customHeight="1">
      <c r="A3" t="s" s="12">
        <v>94</v>
      </c>
      <c r="B3" s="13"/>
      <c r="C3" s="14"/>
      <c r="D3" s="14"/>
      <c r="E3" s="14"/>
      <c r="F3" s="14"/>
      <c r="G3" s="14"/>
      <c r="H3" s="14"/>
      <c r="I3" s="14"/>
      <c r="J3" s="14">
        <f>'Pay_Leave'!P11</f>
        <v>0</v>
      </c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>
        <f>'Pay_Leave'!P12</f>
        <v>0</v>
      </c>
      <c r="Y3" s="14"/>
      <c r="Z3" s="14"/>
      <c r="AA3" s="14"/>
      <c r="AB3" s="14"/>
      <c r="AC3" s="14"/>
      <c r="AD3" s="14"/>
      <c r="AE3" s="14"/>
      <c r="AF3" s="15"/>
      <c r="AG3" s="16">
        <f>SUM(B3:AF3)</f>
        <v>0</v>
      </c>
      <c r="AH3" s="16">
        <f>SUM(AG3,'Apr 25'!AG3)</f>
        <v>0</v>
      </c>
    </row>
    <row r="4" ht="20.7" customHeight="1">
      <c r="A4" t="s" s="12">
        <v>95</v>
      </c>
      <c r="B4" s="17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9"/>
      <c r="AG4" s="11">
        <f>SUM(B4:AF4)</f>
        <v>0</v>
      </c>
      <c r="AH4" s="11">
        <f>SUM(AG4,'Apr 25'!AG4)</f>
        <v>0</v>
      </c>
    </row>
    <row r="5" ht="20.7" customHeight="1">
      <c r="A5" s="23"/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5"/>
      <c r="AG5" s="16"/>
      <c r="AH5" s="27"/>
    </row>
    <row r="6" ht="20.7" customHeight="1">
      <c r="A6" t="s" s="12">
        <v>96</v>
      </c>
      <c r="B6" s="17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9"/>
      <c r="AG6" s="11">
        <f>SUM(AG3:AG4)</f>
        <v>0</v>
      </c>
      <c r="AH6" s="11">
        <f>SUM(AG6,'Apr 25'!AG6)</f>
        <v>0</v>
      </c>
    </row>
    <row r="7" ht="20.7" customHeight="1">
      <c r="A7" s="23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5"/>
      <c r="AG7" s="16"/>
      <c r="AH7" s="27"/>
    </row>
    <row r="8" ht="20.7" customHeight="1">
      <c r="A8" t="s" s="12">
        <v>97</v>
      </c>
      <c r="B8" s="17">
        <f>-SUMIF('CC1'!$M$3:$M$23,B$1,'CC1'!$O$3:$O$23)</f>
        <v>0</v>
      </c>
      <c r="C8" s="18">
        <f>-SUMIF('CC1'!$M$3:$M$23,C$1,'CC1'!$O$3:$O$23)</f>
        <v>0</v>
      </c>
      <c r="D8" s="18">
        <f>-SUMIF('CC1'!$M$3:$M$23,D$1,'CC1'!$O$3:$O$23)</f>
        <v>-5</v>
      </c>
      <c r="E8" s="18">
        <f>-SUMIF('CC1'!$M$3:$M$23,E$1,'CC1'!$O$3:$O$23)</f>
        <v>0</v>
      </c>
      <c r="F8" s="18">
        <f>-SUMIF('CC1'!$M$3:$M$23,F$1,'CC1'!$O$3:$O$23)</f>
        <v>0</v>
      </c>
      <c r="G8" s="18">
        <f>-SUMIF('CC1'!$M$3:$M$23,G$1,'CC1'!$O$3:$O$23)</f>
        <v>0</v>
      </c>
      <c r="H8" s="18">
        <f>-SUMIF('CC1'!$M$3:$M$23,H$1,'CC1'!$O$3:$O$23)</f>
        <v>0</v>
      </c>
      <c r="I8" s="18">
        <f>-SUMIF('CC1'!$M$3:$M$23,I$1,'CC1'!$O$3:$O$23)</f>
        <v>0</v>
      </c>
      <c r="J8" s="18">
        <f>-SUMIF('CC1'!$M$3:$M$23,J$1,'CC1'!$O$3:$O$23)</f>
        <v>0</v>
      </c>
      <c r="K8" s="18">
        <f>-SUMIF('CC1'!$M$3:$M$23,K$1,'CC1'!$O$3:$O$23)</f>
        <v>0</v>
      </c>
      <c r="L8" s="18">
        <f>-SUMIF('CC1'!$M$3:$M$23,L$1,'CC1'!$O$3:$O$23)</f>
        <v>0</v>
      </c>
      <c r="M8" s="18">
        <f>-SUMIF('CC1'!$M$3:$M$23,M$1,'CC1'!$O$3:$O$23)</f>
        <v>0</v>
      </c>
      <c r="N8" s="18">
        <f>-SUMIF('CC1'!$M$3:$M$23,N$1,'CC1'!$O$3:$O$23)</f>
        <v>0</v>
      </c>
      <c r="O8" s="18">
        <f>-SUMIF('CC1'!$M$3:$M$23,O$1,'CC1'!$O$3:$O$23)</f>
        <v>0</v>
      </c>
      <c r="P8" s="18">
        <f>-SUMIF('CC1'!$M$3:$M$23,P$1,'CC1'!$O$3:$O$23)</f>
        <v>0</v>
      </c>
      <c r="Q8" s="18">
        <f>-SUMIF('CC1'!$M$3:$M$23,Q$1,'CC1'!$O$3:$O$23)</f>
        <v>0</v>
      </c>
      <c r="R8" s="18">
        <f>-SUMIF('CC1'!$M$3:$M$23,R$1,'CC1'!$O$3:$O$23)</f>
        <v>0</v>
      </c>
      <c r="S8" s="18">
        <f>-SUMIF('CC1'!$M$3:$M$23,S$1,'CC1'!$O$3:$O$23)</f>
        <v>0</v>
      </c>
      <c r="T8" s="18">
        <f>-SUMIF('CC1'!$M$3:$M$23,T$1,'CC1'!$O$3:$O$23)</f>
        <v>0</v>
      </c>
      <c r="U8" s="18">
        <f>-SUMIF('CC1'!$M$3:$M$23,U$1,'CC1'!$O$3:$O$23)</f>
        <v>0</v>
      </c>
      <c r="V8" s="18">
        <f>-SUMIF('CC1'!$M$3:$M$23,V$1,'CC1'!$O$3:$O$23)</f>
        <v>0</v>
      </c>
      <c r="W8" s="18">
        <f>-SUMIF('CC1'!$M$3:$M$23,W$1,'CC1'!$O$3:$O$23)</f>
        <v>0</v>
      </c>
      <c r="X8" s="18">
        <f>-SUMIF('CC1'!$M$3:$M$23,X$1,'CC1'!$O$3:$O$23)</f>
        <v>0</v>
      </c>
      <c r="Y8" s="18">
        <f>-SUMIF('CC1'!$M$3:$M$23,Y$1,'CC1'!$O$3:$O$23)</f>
        <v>0</v>
      </c>
      <c r="Z8" s="18">
        <f>-SUMIF('CC1'!$M$3:$M$23,Z$1,'CC1'!$O$3:$O$23)</f>
        <v>0</v>
      </c>
      <c r="AA8" s="18">
        <f>-SUMIF('CC1'!$M$3:$M$23,AA$1,'CC1'!$O$3:$O$23)</f>
        <v>0</v>
      </c>
      <c r="AB8" s="18">
        <f>-SUMIF('CC1'!$M$3:$M$23,AB$1,'CC1'!$O$3:$O$23)</f>
        <v>0</v>
      </c>
      <c r="AC8" s="18">
        <f>-SUMIF('CC1'!$M$3:$M$23,AC$1,'CC1'!$O$3:$O$23)</f>
        <v>0</v>
      </c>
      <c r="AD8" s="18">
        <f>-SUMIF('CC1'!$M$3:$M$23,AD$1,'CC1'!$O$3:$O$23)</f>
        <v>0</v>
      </c>
      <c r="AE8" s="18">
        <f>-SUMIF('CC1'!$M$3:$M$23,AE$1,'CC1'!$O$3:$O$23)</f>
        <v>0</v>
      </c>
      <c r="AF8" s="19">
        <f>-SUMIF('CC1'!$M$3:$M$23,AF$1,'CC1'!$O$3:$O$23)</f>
        <v>0</v>
      </c>
      <c r="AG8" s="11">
        <f>SUM(B8:AF8)</f>
        <v>-5</v>
      </c>
      <c r="AH8" s="11">
        <f>SUM(AG8,'Apr 25'!AG8)</f>
        <v>-70</v>
      </c>
    </row>
    <row r="9" ht="20.7" customHeight="1">
      <c r="A9" t="s" s="12">
        <v>98</v>
      </c>
      <c r="B9" s="13">
        <f>-SUMIF('CC2'!$M$3:$M$23,B$1,'CC2'!$O$3:$O$23)</f>
        <v>0</v>
      </c>
      <c r="C9" s="14">
        <f>-SUMIF('CC2'!$M$3:$M$23,C$1,'CC2'!$O$3:$O$23)</f>
        <v>0</v>
      </c>
      <c r="D9" s="14">
        <f>-SUMIF('CC2'!$M$3:$M$23,D$1,'CC2'!$O$3:$O$23)</f>
        <v>0</v>
      </c>
      <c r="E9" s="14">
        <f>-SUMIF('CC2'!$M$3:$M$23,E$1,'CC2'!$O$3:$O$23)</f>
        <v>0</v>
      </c>
      <c r="F9" s="14">
        <f>-SUMIF('CC2'!$M$3:$M$23,F$1,'CC2'!$O$3:$O$23)</f>
        <v>0</v>
      </c>
      <c r="G9" s="14">
        <f>-SUMIF('CC2'!$M$3:$M$23,G$1,'CC2'!$O$3:$O$23)</f>
        <v>0</v>
      </c>
      <c r="H9" s="14">
        <f>-SUMIF('CC2'!$M$3:$M$23,H$1,'CC2'!$O$3:$O$23)</f>
        <v>0</v>
      </c>
      <c r="I9" s="14">
        <f>-SUMIF('CC2'!$M$3:$M$23,I$1,'CC2'!$O$3:$O$23)</f>
        <v>0</v>
      </c>
      <c r="J9" s="14">
        <f>-SUMIF('CC2'!$M$3:$M$23,J$1,'CC2'!$O$3:$O$23)</f>
        <v>0</v>
      </c>
      <c r="K9" s="14">
        <f>-SUMIF('CC2'!$M$3:$M$23,K$1,'CC2'!$O$3:$O$23)</f>
        <v>0</v>
      </c>
      <c r="L9" s="14">
        <f>-SUMIF('CC2'!$M$3:$M$23,L$1,'CC2'!$O$3:$O$23)</f>
        <v>0</v>
      </c>
      <c r="M9" s="14">
        <f>-SUMIF('CC2'!$M$3:$M$23,M$1,'CC2'!$O$3:$O$23)</f>
        <v>0</v>
      </c>
      <c r="N9" s="14">
        <f>-SUMIF('CC2'!$M$3:$M$23,N$1,'CC2'!$O$3:$O$23)</f>
        <v>0</v>
      </c>
      <c r="O9" s="14">
        <f>-SUMIF('CC2'!$M$3:$M$23,O$1,'CC2'!$O$3:$O$23)</f>
        <v>0</v>
      </c>
      <c r="P9" s="14">
        <f>-SUMIF('CC2'!$M$3:$M$23,P$1,'CC2'!$O$3:$O$23)</f>
        <v>0</v>
      </c>
      <c r="Q9" s="14">
        <f>-SUMIF('CC2'!$M$3:$M$23,Q$1,'CC2'!$O$3:$O$23)</f>
        <v>0</v>
      </c>
      <c r="R9" s="14">
        <f>-SUMIF('CC2'!$M$3:$M$23,R$1,'CC2'!$O$3:$O$23)</f>
        <v>0</v>
      </c>
      <c r="S9" s="14">
        <f>-SUMIF('CC2'!$M$3:$M$23,S$1,'CC2'!$O$3:$O$23)</f>
        <v>0</v>
      </c>
      <c r="T9" s="14">
        <f>-SUMIF('CC2'!$M$3:$M$23,T$1,'CC2'!$O$3:$O$23)</f>
        <v>0</v>
      </c>
      <c r="U9" s="14">
        <f>-SUMIF('CC2'!$M$3:$M$23,U$1,'CC2'!$O$3:$O$23)</f>
        <v>0</v>
      </c>
      <c r="V9" s="14">
        <f>-SUMIF('CC2'!$M$3:$M$23,V$1,'CC2'!$O$3:$O$23)</f>
        <v>0</v>
      </c>
      <c r="W9" s="14">
        <f>-SUMIF('CC2'!$M$3:$M$23,W$1,'CC2'!$O$3:$O$23)</f>
        <v>0</v>
      </c>
      <c r="X9" s="14">
        <f>-SUMIF('CC2'!$M$3:$M$23,X$1,'CC2'!$O$3:$O$23)</f>
        <v>0</v>
      </c>
      <c r="Y9" s="14">
        <f>-SUMIF('CC2'!$M$3:$M$23,Y$1,'CC2'!$O$3:$O$23)</f>
        <v>0</v>
      </c>
      <c r="Z9" s="14">
        <f>-SUMIF('CC2'!$M$3:$M$23,Z$1,'CC2'!$O$3:$O$23)</f>
        <v>0</v>
      </c>
      <c r="AA9" s="14">
        <f>-SUMIF('CC2'!$M$3:$M$23,AA$1,'CC2'!$O$3:$O$23)</f>
        <v>0</v>
      </c>
      <c r="AB9" s="14">
        <f>-SUMIF('CC2'!$M$3:$M$23,AB$1,'CC2'!$O$3:$O$23)</f>
        <v>0</v>
      </c>
      <c r="AC9" s="14">
        <f>-SUMIF('CC2'!$M$3:$M$23,AC$1,'CC2'!$O$3:$O$23)</f>
        <v>0</v>
      </c>
      <c r="AD9" s="14">
        <f>-SUMIF('CC2'!$M$3:$M$23,AD$1,'CC2'!$O$3:$O$23)</f>
        <v>0</v>
      </c>
      <c r="AE9" s="14">
        <f>-SUMIF('CC2'!$M$3:$M$23,AE$1,'CC2'!$O$3:$O$23)</f>
        <v>-23</v>
      </c>
      <c r="AF9" s="15">
        <f>-SUMIF('CC2'!$M$3:$M$23,AF$1,'CC2'!$O$3:$O$23)</f>
        <v>0</v>
      </c>
      <c r="AG9" s="16">
        <f>SUM(B9:AF9)</f>
        <v>-23</v>
      </c>
      <c r="AH9" s="16">
        <f>SUM(AG9,'Apr 25'!AG9)</f>
        <v>-115</v>
      </c>
    </row>
    <row r="10" ht="20.7" customHeight="1">
      <c r="A10" t="s" s="12">
        <v>99</v>
      </c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9"/>
      <c r="AG10" s="11">
        <f>SUM(B10:AF10)</f>
        <v>0</v>
      </c>
      <c r="AH10" s="11">
        <f>SUM(AG10,'Apr 25'!AG10)</f>
        <v>0</v>
      </c>
    </row>
    <row r="11" ht="20.7" customHeight="1">
      <c r="A11" t="s" s="12">
        <v>100</v>
      </c>
      <c r="B11" s="13">
        <f>-SUMIF('Checking1'!$M$3:$M$23,B$1,'Checking1'!$O$3:$O$23)</f>
        <v>0</v>
      </c>
      <c r="C11" s="14">
        <f>-SUMIF('Checking1'!$M$3:$M$23,C$1,'Checking1'!$O$3:$O$23)</f>
        <v>0</v>
      </c>
      <c r="D11" s="14">
        <f>-SUMIF('Checking1'!$M$3:$M$23,D$1,'Checking1'!$O$3:$O$23)</f>
        <v>0</v>
      </c>
      <c r="E11" s="14">
        <f>-SUMIF('Checking1'!$M$3:$M$23,E$1,'Checking1'!$O$3:$O$23)</f>
        <v>0</v>
      </c>
      <c r="F11" s="14">
        <f>-SUMIF('Checking1'!$M$3:$M$23,F$1,'Checking1'!$O$3:$O$23)</f>
        <v>0</v>
      </c>
      <c r="G11" s="14">
        <f>-SUMIF('Checking1'!$M$3:$M$23,G$1,'Checking1'!$O$3:$O$23)</f>
        <v>0</v>
      </c>
      <c r="H11" s="14">
        <f>-SUMIF('Checking1'!$M$3:$M$23,H$1,'Checking1'!$O$3:$O$23)</f>
        <v>0</v>
      </c>
      <c r="I11" s="14">
        <f>-SUMIF('Checking1'!$M$3:$M$23,I$1,'Checking1'!$O$3:$O$23)</f>
        <v>0</v>
      </c>
      <c r="J11" s="14">
        <f>-SUMIF('Checking1'!$M$3:$M$23,J$1,'Checking1'!$O$3:$O$23)</f>
        <v>0</v>
      </c>
      <c r="K11" s="14">
        <f>-SUMIF('Checking1'!$M$3:$M$23,K$1,'Checking1'!$O$3:$O$23)</f>
        <v>0</v>
      </c>
      <c r="L11" s="14">
        <f>-SUMIF('Checking1'!$M$3:$M$23,L$1,'Checking1'!$O$3:$O$23)</f>
        <v>0</v>
      </c>
      <c r="M11" s="14">
        <f>-SUMIF('Checking1'!$M$3:$M$23,M$1,'Checking1'!$O$3:$O$23)</f>
        <v>0</v>
      </c>
      <c r="N11" s="14">
        <f>-SUMIF('Checking1'!$M$3:$M$23,N$1,'Checking1'!$O$3:$O$23)</f>
        <v>0</v>
      </c>
      <c r="O11" s="14">
        <f>-SUMIF('Checking1'!$M$3:$M$23,O$1,'Checking1'!$O$3:$O$23)</f>
        <v>0</v>
      </c>
      <c r="P11" s="14">
        <f>-SUMIF('Checking1'!$M$3:$M$23,P$1,'Checking1'!$O$3:$O$23)</f>
        <v>0</v>
      </c>
      <c r="Q11" s="14">
        <f>-SUMIF('Checking1'!$M$3:$M$23,Q$1,'Checking1'!$O$3:$O$23)</f>
        <v>0</v>
      </c>
      <c r="R11" s="14">
        <f>-SUMIF('Checking1'!$M$3:$M$23,R$1,'Checking1'!$O$3:$O$23)</f>
        <v>0</v>
      </c>
      <c r="S11" s="14">
        <f>-SUMIF('Checking1'!$M$3:$M$23,S$1,'Checking1'!$O$3:$O$23)</f>
        <v>0</v>
      </c>
      <c r="T11" s="14">
        <f>-SUMIF('Checking1'!$M$3:$M$23,T$1,'Checking1'!$O$3:$O$23)</f>
        <v>0</v>
      </c>
      <c r="U11" s="14">
        <f>-SUMIF('Checking1'!$M$3:$M$23,U$1,'Checking1'!$O$3:$O$23)</f>
        <v>0</v>
      </c>
      <c r="V11" s="14">
        <f>-SUMIF('Checking1'!$M$3:$M$23,V$1,'Checking1'!$O$3:$O$23)</f>
        <v>0</v>
      </c>
      <c r="W11" s="14">
        <f>-SUMIF('Checking1'!$M$3:$M$23,W$1,'Checking1'!$O$3:$O$23)</f>
        <v>0</v>
      </c>
      <c r="X11" s="14">
        <f>-SUMIF('Checking1'!$M$3:$M$23,X$1,'Checking1'!$O$3:$O$23)</f>
        <v>0</v>
      </c>
      <c r="Y11" s="14">
        <f>-SUMIF('Checking1'!$M$3:$M$23,Y$1,'Checking1'!$O$3:$O$23)</f>
        <v>0</v>
      </c>
      <c r="Z11" s="14">
        <f>-SUMIF('Checking1'!$M$3:$M$23,Z$1,'Checking1'!$O$3:$O$23)</f>
        <v>0</v>
      </c>
      <c r="AA11" s="14">
        <f>-SUMIF('Checking1'!$M$3:$M$23,AA$1,'Checking1'!$O$3:$O$23)</f>
        <v>0</v>
      </c>
      <c r="AB11" s="14">
        <f>-SUMIF('Checking1'!$M$3:$M$23,AB$1,'Checking1'!$O$3:$O$23)</f>
        <v>0</v>
      </c>
      <c r="AC11" s="14">
        <f>-SUMIF('Checking1'!$M$3:$M$23,AC$1,'Checking1'!$O$3:$O$23)</f>
        <v>0</v>
      </c>
      <c r="AD11" s="14">
        <f>-SUMIF('Checking1'!$M$3:$M$23,AD$1,'Checking1'!$O$3:$O$23)</f>
        <v>0</v>
      </c>
      <c r="AE11" s="14">
        <f>-SUMIF('Checking1'!$M$3:$M$23,AE$1,'Checking1'!$O$3:$O$23)</f>
        <v>0</v>
      </c>
      <c r="AF11" s="15">
        <f>-SUMIF('Checking1'!$M$3:$M$23,AF$1,'Checking1'!$O$3:$O$23)</f>
        <v>0</v>
      </c>
      <c r="AG11" s="16">
        <f>SUM(B11:AF11)</f>
        <v>0</v>
      </c>
      <c r="AH11" s="16">
        <f>SUM(AG11,'Apr 25'!AG11)</f>
        <v>-23</v>
      </c>
    </row>
    <row r="12" ht="20.7" customHeight="1">
      <c r="A12" s="23"/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9"/>
      <c r="AG12" s="11"/>
      <c r="AH12" s="31"/>
    </row>
    <row r="13" ht="20.7" customHeight="1">
      <c r="A13" t="s" s="12">
        <v>101</v>
      </c>
      <c r="B13" s="13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5"/>
      <c r="AG13" s="16">
        <f>SUM(AG8:AG11)</f>
        <v>-28</v>
      </c>
      <c r="AH13" s="16">
        <f>SUM(AG13,'Apr 25'!AG13)</f>
        <v>-208</v>
      </c>
    </row>
    <row r="14" ht="20.7" customHeight="1">
      <c r="A14" s="23"/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9"/>
      <c r="AG14" t="s" s="165">
        <v>102</v>
      </c>
      <c r="AH14" t="s" s="165">
        <v>105</v>
      </c>
    </row>
    <row r="15" ht="20.7" customHeight="1">
      <c r="A15" s="23"/>
      <c r="B15" s="13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5"/>
      <c r="AG15" s="16">
        <f>SUM(AG13,AG6)</f>
        <v>-28</v>
      </c>
      <c r="AH15" s="16">
        <f>SUM(AG15,'Apr 25'!AG15)</f>
        <v>-208</v>
      </c>
    </row>
  </sheetData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G15"/>
  <sheetViews>
    <sheetView workbookViewId="0" showGridLines="0" defaultGridColor="1">
      <pane topLeftCell="B2" xSplit="1" ySplit="1" activePane="bottomRight" state="frozen"/>
    </sheetView>
  </sheetViews>
  <sheetFormatPr defaultColWidth="16.3333" defaultRowHeight="19.9" customHeight="1" outlineLevelRow="0" outlineLevelCol="0"/>
  <cols>
    <col min="1" max="1" width="15" style="170" customWidth="1"/>
    <col min="2" max="3" width="5.85156" style="170" customWidth="1"/>
    <col min="4" max="4" width="6.5" style="170" customWidth="1"/>
    <col min="5" max="10" width="5.85156" style="170" customWidth="1"/>
    <col min="11" max="30" width="6.67188" style="170" customWidth="1"/>
    <col min="31" max="32" width="7.5" style="170" customWidth="1"/>
    <col min="33" max="33" width="8.5" style="170" customWidth="1"/>
    <col min="34" max="16384" width="16.3516" style="170" customWidth="1"/>
  </cols>
  <sheetData>
    <row r="1" ht="20.7" customHeight="1">
      <c r="A1" s="64"/>
      <c r="B1" s="65">
        <v>45809</v>
      </c>
      <c r="C1" s="65">
        <v>45810</v>
      </c>
      <c r="D1" s="65">
        <v>45811</v>
      </c>
      <c r="E1" s="65">
        <v>45812</v>
      </c>
      <c r="F1" s="65">
        <v>45813</v>
      </c>
      <c r="G1" s="65">
        <v>45814</v>
      </c>
      <c r="H1" s="65">
        <v>45815</v>
      </c>
      <c r="I1" s="65">
        <v>45816</v>
      </c>
      <c r="J1" s="65">
        <v>45817</v>
      </c>
      <c r="K1" s="65">
        <v>45818</v>
      </c>
      <c r="L1" s="65">
        <v>45819</v>
      </c>
      <c r="M1" s="65">
        <v>45820</v>
      </c>
      <c r="N1" s="65">
        <v>45821</v>
      </c>
      <c r="O1" s="65">
        <v>45822</v>
      </c>
      <c r="P1" s="65">
        <v>45823</v>
      </c>
      <c r="Q1" s="65">
        <v>45824</v>
      </c>
      <c r="R1" s="65">
        <v>45825</v>
      </c>
      <c r="S1" s="65">
        <v>45826</v>
      </c>
      <c r="T1" s="65">
        <v>45827</v>
      </c>
      <c r="U1" s="65">
        <v>45828</v>
      </c>
      <c r="V1" s="65">
        <v>45829</v>
      </c>
      <c r="W1" s="65">
        <v>45830</v>
      </c>
      <c r="X1" s="65">
        <v>45831</v>
      </c>
      <c r="Y1" s="65">
        <v>45832</v>
      </c>
      <c r="Z1" s="65">
        <v>45833</v>
      </c>
      <c r="AA1" s="65">
        <v>45834</v>
      </c>
      <c r="AB1" s="65">
        <v>45835</v>
      </c>
      <c r="AC1" s="65">
        <v>45836</v>
      </c>
      <c r="AD1" s="65">
        <v>45837</v>
      </c>
      <c r="AE1" s="160">
        <v>45838</v>
      </c>
      <c r="AF1" t="s" s="6">
        <v>1</v>
      </c>
      <c r="AG1" t="s" s="6">
        <v>103</v>
      </c>
    </row>
    <row r="2" ht="20.7" customHeight="1">
      <c r="A2" s="161"/>
      <c r="B2" t="s" s="162">
        <v>91</v>
      </c>
      <c r="C2" t="s" s="154">
        <v>92</v>
      </c>
      <c r="D2" t="s" s="154">
        <v>93</v>
      </c>
      <c r="E2" t="s" s="154">
        <v>87</v>
      </c>
      <c r="F2" t="s" s="154">
        <v>88</v>
      </c>
      <c r="G2" t="s" s="154">
        <v>89</v>
      </c>
      <c r="H2" t="s" s="154">
        <v>104</v>
      </c>
      <c r="I2" t="s" s="154">
        <v>91</v>
      </c>
      <c r="J2" t="s" s="154">
        <v>92</v>
      </c>
      <c r="K2" t="s" s="154">
        <v>93</v>
      </c>
      <c r="L2" t="s" s="154">
        <v>87</v>
      </c>
      <c r="M2" t="s" s="154">
        <v>88</v>
      </c>
      <c r="N2" t="s" s="154">
        <v>89</v>
      </c>
      <c r="O2" t="s" s="154">
        <v>104</v>
      </c>
      <c r="P2" t="s" s="154">
        <v>91</v>
      </c>
      <c r="Q2" t="s" s="154">
        <v>92</v>
      </c>
      <c r="R2" t="s" s="154">
        <v>93</v>
      </c>
      <c r="S2" t="s" s="154">
        <v>87</v>
      </c>
      <c r="T2" t="s" s="154">
        <v>88</v>
      </c>
      <c r="U2" t="s" s="154">
        <v>89</v>
      </c>
      <c r="V2" t="s" s="154">
        <v>104</v>
      </c>
      <c r="W2" t="s" s="154">
        <v>91</v>
      </c>
      <c r="X2" t="s" s="154">
        <v>92</v>
      </c>
      <c r="Y2" t="s" s="154">
        <v>93</v>
      </c>
      <c r="Z2" t="s" s="154">
        <v>87</v>
      </c>
      <c r="AA2" t="s" s="154">
        <v>88</v>
      </c>
      <c r="AB2" t="s" s="154">
        <v>89</v>
      </c>
      <c r="AC2" t="s" s="154">
        <v>104</v>
      </c>
      <c r="AD2" t="s" s="154">
        <v>91</v>
      </c>
      <c r="AE2" t="s" s="163">
        <v>92</v>
      </c>
      <c r="AF2" s="11"/>
      <c r="AG2" s="31"/>
    </row>
    <row r="3" ht="20.7" customHeight="1">
      <c r="A3" t="s" s="12">
        <v>94</v>
      </c>
      <c r="B3" s="13"/>
      <c r="C3" s="14"/>
      <c r="D3" s="14"/>
      <c r="E3" s="14"/>
      <c r="F3" s="14"/>
      <c r="G3" s="14">
        <f>'Pay_Leave'!P13</f>
        <v>0</v>
      </c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>
        <f>'Pay_Leave'!P14</f>
        <v>0</v>
      </c>
      <c r="V3" s="14"/>
      <c r="W3" s="14"/>
      <c r="X3" s="14"/>
      <c r="Y3" s="14"/>
      <c r="Z3" s="14"/>
      <c r="AA3" s="14"/>
      <c r="AB3" s="14"/>
      <c r="AC3" s="14"/>
      <c r="AD3" s="14"/>
      <c r="AE3" s="15"/>
      <c r="AF3" s="16">
        <f>SUM(B3:AE3)</f>
        <v>0</v>
      </c>
      <c r="AG3" s="16">
        <f>SUM(AF3,'May 25'!AH3)</f>
        <v>0</v>
      </c>
    </row>
    <row r="4" ht="20.7" customHeight="1">
      <c r="A4" t="s" s="12">
        <v>95</v>
      </c>
      <c r="B4" s="17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9"/>
      <c r="AF4" s="11">
        <f>SUM(B4:AE4)</f>
        <v>0</v>
      </c>
      <c r="AG4" s="11">
        <f>SUM(AF4,'May 25'!AH4)</f>
        <v>0</v>
      </c>
    </row>
    <row r="5" ht="20.7" customHeight="1">
      <c r="A5" s="23"/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5"/>
      <c r="AF5" s="16"/>
      <c r="AG5" s="27"/>
    </row>
    <row r="6" ht="20.7" customHeight="1">
      <c r="A6" t="s" s="12">
        <v>96</v>
      </c>
      <c r="B6" s="17">
        <f>SUM(B3:B4)</f>
        <v>0</v>
      </c>
      <c r="C6" s="18">
        <f>SUM(C3:C4)</f>
        <v>0</v>
      </c>
      <c r="D6" s="18">
        <f>SUM(D3:D4)</f>
        <v>0</v>
      </c>
      <c r="E6" s="18">
        <f>SUM(E3:E4)</f>
        <v>0</v>
      </c>
      <c r="F6" s="18">
        <f>SUM(F3:F4)</f>
        <v>0</v>
      </c>
      <c r="G6" s="18">
        <f>SUM(G3:G4)</f>
        <v>0</v>
      </c>
      <c r="H6" s="18">
        <f>SUM(H3:H4)</f>
        <v>0</v>
      </c>
      <c r="I6" s="18">
        <f>SUM(I3:I4)</f>
        <v>0</v>
      </c>
      <c r="J6" s="18">
        <f>SUM(J3:J4)</f>
        <v>0</v>
      </c>
      <c r="K6" s="18">
        <f>SUM(K3:K4)</f>
        <v>0</v>
      </c>
      <c r="L6" s="18">
        <f>SUM(L3:L4)</f>
        <v>0</v>
      </c>
      <c r="M6" s="18">
        <f>SUM(M3:M4)</f>
        <v>0</v>
      </c>
      <c r="N6" s="18">
        <f>SUM(N3:N4)</f>
        <v>0</v>
      </c>
      <c r="O6" s="18">
        <f>SUM(O3:O4)</f>
        <v>0</v>
      </c>
      <c r="P6" s="18">
        <f>SUM(P3:P4)</f>
        <v>0</v>
      </c>
      <c r="Q6" s="18">
        <f>SUM(Q3:Q4)</f>
        <v>0</v>
      </c>
      <c r="R6" s="18">
        <f>SUM(R3:R4)</f>
        <v>0</v>
      </c>
      <c r="S6" s="18">
        <f>SUM(S3:S4)</f>
        <v>0</v>
      </c>
      <c r="T6" s="18">
        <f>SUM(T3:T4)</f>
        <v>0</v>
      </c>
      <c r="U6" s="18">
        <f>SUM(U3:U4)</f>
        <v>0</v>
      </c>
      <c r="V6" s="18">
        <f>SUM(V3:V4)</f>
        <v>0</v>
      </c>
      <c r="W6" s="18">
        <f>SUM(W3:W4)</f>
        <v>0</v>
      </c>
      <c r="X6" s="18">
        <f>SUM(X3:X4)</f>
        <v>0</v>
      </c>
      <c r="Y6" s="18">
        <f>SUM(Y3:Y4)</f>
        <v>0</v>
      </c>
      <c r="Z6" s="18">
        <f>SUM(Z3:Z4)</f>
        <v>0</v>
      </c>
      <c r="AA6" s="18">
        <f>SUM(AA3:AA4)</f>
        <v>0</v>
      </c>
      <c r="AB6" s="18">
        <f>SUM(AB3:AB4)</f>
        <v>0</v>
      </c>
      <c r="AC6" s="18">
        <f>SUM(AC3:AC4)</f>
        <v>0</v>
      </c>
      <c r="AD6" s="18">
        <f>SUM(AD3:AD4)</f>
        <v>0</v>
      </c>
      <c r="AE6" s="19">
        <f>SUM(AE3:AE4)</f>
        <v>0</v>
      </c>
      <c r="AF6" s="11">
        <f>SUM(B6:AE6)</f>
        <v>0</v>
      </c>
      <c r="AG6" s="11">
        <f>SUM(AF6,'May 25'!AH6)</f>
        <v>0</v>
      </c>
    </row>
    <row r="7" ht="20.7" customHeight="1">
      <c r="A7" s="23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5"/>
      <c r="AF7" s="16"/>
      <c r="AG7" s="27"/>
    </row>
    <row r="8" ht="20.7" customHeight="1">
      <c r="A8" t="s" s="12">
        <v>97</v>
      </c>
      <c r="B8" s="17">
        <f>-SUMIF('CC1'!$P$3:$P$23,B$1,'CC1'!$R$3:$R$23)</f>
        <v>0</v>
      </c>
      <c r="C8" s="18">
        <f>-SUMIF('CC1'!$P$3:$P$23,C$1,'CC1'!$R$3:$R$23)</f>
        <v>0</v>
      </c>
      <c r="D8" s="18">
        <f>-SUMIF('CC1'!$P$3:$P$23,D$1,'CC1'!$R$3:$R$23)</f>
        <v>-5</v>
      </c>
      <c r="E8" s="18">
        <f>-SUMIF('CC1'!$P$3:$P$23,E$1,'CC1'!$R$3:$R$23)</f>
        <v>0</v>
      </c>
      <c r="F8" s="18">
        <f>-SUMIF('CC1'!$P$3:$P$23,F$1,'CC1'!$R$3:$R$23)</f>
        <v>0</v>
      </c>
      <c r="G8" s="18">
        <f>-SUMIF('CC1'!$P$3:$P$23,G$1,'CC1'!$R$3:$R$23)</f>
        <v>0</v>
      </c>
      <c r="H8" s="18">
        <f>-SUMIF('CC1'!$P$3:$P$23,H$1,'CC1'!$R$3:$R$23)</f>
        <v>0</v>
      </c>
      <c r="I8" s="18">
        <f>-SUMIF('CC1'!$P$3:$P$23,I$1,'CC1'!$R$3:$R$23)</f>
        <v>0</v>
      </c>
      <c r="J8" s="18">
        <f>-SUMIF('CC1'!$P$3:$P$23,J$1,'CC1'!$R$3:$R$23)</f>
        <v>0</v>
      </c>
      <c r="K8" s="18">
        <f>-SUMIF('CC1'!$P$3:$P$23,K$1,'CC1'!$R$3:$R$23)</f>
        <v>0</v>
      </c>
      <c r="L8" s="18">
        <f>-SUMIF('CC1'!$P$3:$P$23,L$1,'CC1'!$R$3:$R$23)</f>
        <v>0</v>
      </c>
      <c r="M8" s="18">
        <f>-SUMIF('CC1'!$P$3:$P$23,M$1,'CC1'!$R$3:$R$23)</f>
        <v>0</v>
      </c>
      <c r="N8" s="18">
        <f>-SUMIF('CC1'!$P$3:$P$23,N$1,'CC1'!$R$3:$R$23)</f>
        <v>0</v>
      </c>
      <c r="O8" s="18">
        <f>-SUMIF('CC1'!$P$3:$P$23,O$1,'CC1'!$R$3:$R$23)</f>
        <v>0</v>
      </c>
      <c r="P8" s="18">
        <f>-SUMIF('CC1'!$P$3:$P$23,P$1,'CC1'!$R$3:$R$23)</f>
        <v>0</v>
      </c>
      <c r="Q8" s="18">
        <f>-SUMIF('CC1'!$P$3:$P$23,Q$1,'CC1'!$R$3:$R$23)</f>
        <v>0</v>
      </c>
      <c r="R8" s="18">
        <f>-SUMIF('CC1'!$P$3:$P$23,R$1,'CC1'!$R$3:$R$23)</f>
        <v>0</v>
      </c>
      <c r="S8" s="18">
        <f>-SUMIF('CC1'!$P$3:$P$23,S$1,'CC1'!$R$3:$R$23)</f>
        <v>0</v>
      </c>
      <c r="T8" s="18">
        <f>-SUMIF('CC1'!$P$3:$P$23,T$1,'CC1'!$R$3:$R$23)</f>
        <v>0</v>
      </c>
      <c r="U8" s="18">
        <f>-SUMIF('CC1'!$P$3:$P$23,U$1,'CC1'!$R$3:$R$23)</f>
        <v>0</v>
      </c>
      <c r="V8" s="18">
        <f>-SUMIF('CC1'!$P$3:$P$23,V$1,'CC1'!$R$3:$R$23)</f>
        <v>0</v>
      </c>
      <c r="W8" s="18">
        <f>-SUMIF('CC1'!$P$3:$P$23,W$1,'CC1'!$R$3:$R$23)</f>
        <v>0</v>
      </c>
      <c r="X8" s="18">
        <f>-SUMIF('CC1'!$P$3:$P$23,X$1,'CC1'!$R$3:$R$23)</f>
        <v>0</v>
      </c>
      <c r="Y8" s="18">
        <f>-SUMIF('CC1'!$P$3:$P$23,Y$1,'CC1'!$R$3:$R$23)</f>
        <v>0</v>
      </c>
      <c r="Z8" s="18">
        <f>-SUMIF('CC1'!$P$3:$P$23,Z$1,'CC1'!$R$3:$R$23)</f>
        <v>0</v>
      </c>
      <c r="AA8" s="18">
        <f>-SUMIF('CC1'!$P$3:$P$23,AA$1,'CC1'!$R$3:$R$23)</f>
        <v>0</v>
      </c>
      <c r="AB8" s="18">
        <f>-SUMIF('CC1'!$P$3:$P$23,AB$1,'CC1'!$R$3:$R$23)</f>
        <v>0</v>
      </c>
      <c r="AC8" s="18">
        <f>-SUMIF('CC1'!$P$3:$P$23,AC$1,'CC1'!$R$3:$R$23)</f>
        <v>0</v>
      </c>
      <c r="AD8" s="18">
        <f>-SUMIF('CC1'!$P$3:$P$23,AD$1,'CC1'!$R$3:$R$23)</f>
        <v>0</v>
      </c>
      <c r="AE8" s="19">
        <f>-SUMIF('CC1'!$P$3:$P$23,AE$1,'CC1'!$R$3:$R$23)</f>
        <v>0</v>
      </c>
      <c r="AF8" s="11">
        <f>SUM(B8:AE8)</f>
        <v>-5</v>
      </c>
      <c r="AG8" s="11">
        <f>SUM(AF8,'May 25'!AH8)</f>
        <v>-75</v>
      </c>
    </row>
    <row r="9" ht="20.7" customHeight="1">
      <c r="A9" t="s" s="12">
        <v>98</v>
      </c>
      <c r="B9" s="13">
        <f>-SUMIF('CC2'!$P$3:$P$23,B$1,'CC2'!$R$3:$R$23)</f>
        <v>0</v>
      </c>
      <c r="C9" s="14">
        <f>-SUMIF('CC2'!$P$3:$P$23,C$1,'CC2'!$R$3:$R$23)</f>
        <v>0</v>
      </c>
      <c r="D9" s="14">
        <f>-SUMIF('CC2'!$P$3:$P$23,D$1,'CC2'!$R$3:$R$23)</f>
        <v>0</v>
      </c>
      <c r="E9" s="14">
        <f>-SUMIF('CC2'!$P$3:$P$23,E$1,'CC2'!$R$3:$R$23)</f>
        <v>0</v>
      </c>
      <c r="F9" s="14">
        <f>-SUMIF('CC2'!$P$3:$P$23,F$1,'CC2'!$R$3:$R$23)</f>
        <v>0</v>
      </c>
      <c r="G9" s="14">
        <f>-SUMIF('CC2'!$P$3:$P$23,G$1,'CC2'!$R$3:$R$23)</f>
        <v>0</v>
      </c>
      <c r="H9" s="14">
        <f>-SUMIF('CC2'!$P$3:$P$23,H$1,'CC2'!$R$3:$R$23)</f>
        <v>0</v>
      </c>
      <c r="I9" s="14">
        <f>-SUMIF('CC2'!$P$3:$P$23,I$1,'CC2'!$R$3:$R$23)</f>
        <v>0</v>
      </c>
      <c r="J9" s="14">
        <f>-SUMIF('CC2'!$P$3:$P$23,J$1,'CC2'!$R$3:$R$23)</f>
        <v>0</v>
      </c>
      <c r="K9" s="14">
        <f>-SUMIF('CC2'!$P$3:$P$23,K$1,'CC2'!$R$3:$R$23)</f>
        <v>0</v>
      </c>
      <c r="L9" s="14">
        <f>-SUMIF('CC2'!$P$3:$P$23,L$1,'CC2'!$R$3:$R$23)</f>
        <v>0</v>
      </c>
      <c r="M9" s="14">
        <f>-SUMIF('CC2'!$P$3:$P$23,M$1,'CC2'!$R$3:$R$23)</f>
        <v>0</v>
      </c>
      <c r="N9" s="14">
        <f>-SUMIF('CC2'!$P$3:$P$23,N$1,'CC2'!$R$3:$R$23)</f>
        <v>0</v>
      </c>
      <c r="O9" s="14">
        <f>-SUMIF('CC2'!$P$3:$P$23,O$1,'CC2'!$R$3:$R$23)</f>
        <v>0</v>
      </c>
      <c r="P9" s="14">
        <f>-SUMIF('CC2'!$P$3:$P$23,P$1,'CC2'!$R$3:$R$23)</f>
        <v>0</v>
      </c>
      <c r="Q9" s="14">
        <f>-SUMIF('CC2'!$P$3:$P$23,Q$1,'CC2'!$R$3:$R$23)</f>
        <v>0</v>
      </c>
      <c r="R9" s="14">
        <f>-SUMIF('CC2'!$P$3:$P$23,R$1,'CC2'!$R$3:$R$23)</f>
        <v>0</v>
      </c>
      <c r="S9" s="14">
        <f>-SUMIF('CC2'!$P$3:$P$23,S$1,'CC2'!$R$3:$R$23)</f>
        <v>0</v>
      </c>
      <c r="T9" s="14">
        <f>-SUMIF('CC2'!$P$3:$P$23,T$1,'CC2'!$R$3:$R$23)</f>
        <v>0</v>
      </c>
      <c r="U9" s="14">
        <f>-SUMIF('CC2'!$P$3:$P$23,U$1,'CC2'!$R$3:$R$23)</f>
        <v>0</v>
      </c>
      <c r="V9" s="14">
        <f>-SUMIF('CC2'!$P$3:$P$23,V$1,'CC2'!$R$3:$R$23)</f>
        <v>0</v>
      </c>
      <c r="W9" s="14">
        <f>-SUMIF('CC2'!$P$3:$P$23,W$1,'CC2'!$R$3:$R$23)</f>
        <v>0</v>
      </c>
      <c r="X9" s="14">
        <f>-SUMIF('CC2'!$P$3:$P$23,X$1,'CC2'!$R$3:$R$23)</f>
        <v>0</v>
      </c>
      <c r="Y9" s="14">
        <f>-SUMIF('CC2'!$P$3:$P$23,Y$1,'CC2'!$R$3:$R$23)</f>
        <v>0</v>
      </c>
      <c r="Z9" s="14">
        <f>-SUMIF('CC2'!$P$3:$P$23,Z$1,'CC2'!$R$3:$R$23)</f>
        <v>0</v>
      </c>
      <c r="AA9" s="14">
        <f>-SUMIF('CC2'!$P$3:$P$23,AA$1,'CC2'!$R$3:$R$23)</f>
        <v>0</v>
      </c>
      <c r="AB9" s="14">
        <f>-SUMIF('CC2'!$P$3:$P$23,AB$1,'CC2'!$R$3:$R$23)</f>
        <v>0</v>
      </c>
      <c r="AC9" s="14">
        <f>-SUMIF('CC2'!$P$3:$P$23,AC$1,'CC2'!$R$3:$R$23)</f>
        <v>0</v>
      </c>
      <c r="AD9" s="14">
        <f>-SUMIF('CC2'!$P$3:$P$23,AD$1,'CC2'!$R$3:$R$23)</f>
        <v>0</v>
      </c>
      <c r="AE9" s="15">
        <f>-SUMIF('CC2'!$P$3:$P$23,AE$1,'CC2'!$R$3:$R$23)</f>
        <v>-23</v>
      </c>
      <c r="AF9" s="16">
        <f>SUM(B9:AE9)</f>
        <v>-23</v>
      </c>
      <c r="AG9" s="16">
        <f>SUM(AF9,'May 25'!AH9)</f>
        <v>-138</v>
      </c>
    </row>
    <row r="10" ht="20.7" customHeight="1">
      <c r="A10" t="s" s="12">
        <v>99</v>
      </c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9"/>
      <c r="AF10" s="11">
        <f>SUM(B10:AE10)</f>
        <v>0</v>
      </c>
      <c r="AG10" s="11">
        <f>SUM(AF10,'May 25'!AH10)</f>
        <v>0</v>
      </c>
    </row>
    <row r="11" ht="20.7" customHeight="1">
      <c r="A11" t="s" s="12">
        <v>100</v>
      </c>
      <c r="B11" s="13">
        <f>-SUMIF('Checking1'!$P$3:$P$23,B$1,'Checking1'!$R$3:$R$23)</f>
        <v>0</v>
      </c>
      <c r="C11" s="14">
        <f>-SUMIF('Checking1'!$P$3:$P$23,C$1,'Checking1'!$R$3:$R$23)</f>
        <v>0</v>
      </c>
      <c r="D11" s="14">
        <f>-SUMIF('Checking1'!$P$3:$P$23,D$1,'Checking1'!$R$3:$R$23)</f>
        <v>0</v>
      </c>
      <c r="E11" s="14">
        <f>-SUMIF('Checking1'!$P$3:$P$23,E$1,'Checking1'!$R$3:$R$23)</f>
        <v>0</v>
      </c>
      <c r="F11" s="14">
        <f>-SUMIF('Checking1'!$P$3:$P$23,F$1,'Checking1'!$R$3:$R$23)</f>
        <v>0</v>
      </c>
      <c r="G11" s="14">
        <f>-SUMIF('Checking1'!$P$3:$P$23,G$1,'Checking1'!$R$3:$R$23)</f>
        <v>0</v>
      </c>
      <c r="H11" s="14">
        <f>-SUMIF('Checking1'!$P$3:$P$23,H$1,'Checking1'!$R$3:$R$23)</f>
        <v>0</v>
      </c>
      <c r="I11" s="14">
        <f>-SUMIF('Checking1'!$P$3:$P$23,I$1,'Checking1'!$R$3:$R$23)</f>
        <v>0</v>
      </c>
      <c r="J11" s="14">
        <f>-SUMIF('Checking1'!$P$3:$P$23,J$1,'Checking1'!$R$3:$R$23)</f>
        <v>0</v>
      </c>
      <c r="K11" s="14">
        <f>-SUMIF('Checking1'!$P$3:$P$23,K$1,'Checking1'!$R$3:$R$23)</f>
        <v>0</v>
      </c>
      <c r="L11" s="14">
        <f>-SUMIF('Checking1'!$P$3:$P$23,L$1,'Checking1'!$R$3:$R$23)</f>
        <v>0</v>
      </c>
      <c r="M11" s="14">
        <f>-SUMIF('Checking1'!$P$3:$P$23,M$1,'Checking1'!$R$3:$R$23)</f>
        <v>0</v>
      </c>
      <c r="N11" s="14">
        <f>-SUMIF('Checking1'!$P$3:$P$23,N$1,'Checking1'!$R$3:$R$23)</f>
        <v>0</v>
      </c>
      <c r="O11" s="14">
        <f>-SUMIF('Checking1'!$P$3:$P$23,O$1,'Checking1'!$R$3:$R$23)</f>
        <v>0</v>
      </c>
      <c r="P11" s="14">
        <f>-SUMIF('Checking1'!$P$3:$P$23,P$1,'Checking1'!$R$3:$R$23)</f>
        <v>0</v>
      </c>
      <c r="Q11" s="14">
        <f>-SUMIF('Checking1'!$P$3:$P$23,Q$1,'Checking1'!$R$3:$R$23)</f>
        <v>0</v>
      </c>
      <c r="R11" s="14">
        <f>-SUMIF('Checking1'!$P$3:$P$23,R$1,'Checking1'!$R$3:$R$23)</f>
        <v>0</v>
      </c>
      <c r="S11" s="14">
        <f>-SUMIF('Checking1'!$P$3:$P$23,S$1,'Checking1'!$R$3:$R$23)</f>
        <v>0</v>
      </c>
      <c r="T11" s="14">
        <f>-SUMIF('Checking1'!$P$3:$P$23,T$1,'Checking1'!$R$3:$R$23)</f>
        <v>0</v>
      </c>
      <c r="U11" s="14">
        <f>-SUMIF('Checking1'!$P$3:$P$23,U$1,'Checking1'!$R$3:$R$23)</f>
        <v>0</v>
      </c>
      <c r="V11" s="14">
        <f>-SUMIF('Checking1'!$P$3:$P$23,V$1,'Checking1'!$R$3:$R$23)</f>
        <v>0</v>
      </c>
      <c r="W11" s="14">
        <f>-SUMIF('Checking1'!$P$3:$P$23,W$1,'Checking1'!$R$3:$R$23)</f>
        <v>0</v>
      </c>
      <c r="X11" s="14">
        <f>-SUMIF('Checking1'!$P$3:$P$23,X$1,'Checking1'!$R$3:$R$23)</f>
        <v>0</v>
      </c>
      <c r="Y11" s="14">
        <f>-SUMIF('Checking1'!$P$3:$P$23,Y$1,'Checking1'!$R$3:$R$23)</f>
        <v>0</v>
      </c>
      <c r="Z11" s="14">
        <f>-SUMIF('Checking1'!$P$3:$P$23,Z$1,'Checking1'!$R$3:$R$23)</f>
        <v>0</v>
      </c>
      <c r="AA11" s="14">
        <f>-SUMIF('Checking1'!$P$3:$P$23,AA$1,'Checking1'!$R$3:$R$23)</f>
        <v>0</v>
      </c>
      <c r="AB11" s="14">
        <f>-SUMIF('Checking1'!$P$3:$P$23,AB$1,'Checking1'!$R$3:$R$23)</f>
        <v>0</v>
      </c>
      <c r="AC11" s="14">
        <f>-SUMIF('Checking1'!$P$3:$P$23,AC$1,'Checking1'!$R$3:$R$23)</f>
        <v>0</v>
      </c>
      <c r="AD11" s="14">
        <f>-SUMIF('Checking1'!$P$3:$P$23,AD$1,'Checking1'!$R$3:$R$23)</f>
        <v>0</v>
      </c>
      <c r="AE11" s="15">
        <f>-SUMIF('Checking1'!$P$3:$P$23,AE$1,'Checking1'!$R$3:$R$23)</f>
        <v>0</v>
      </c>
      <c r="AF11" s="16">
        <f>SUM(B11:AE11)</f>
        <v>0</v>
      </c>
      <c r="AG11" s="16">
        <f>SUM(AF11,'May 25'!AH11)</f>
        <v>-23</v>
      </c>
    </row>
    <row r="12" ht="20.7" customHeight="1">
      <c r="A12" s="23"/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9"/>
      <c r="AF12" s="11"/>
      <c r="AG12" s="31"/>
    </row>
    <row r="13" ht="20.7" customHeight="1">
      <c r="A13" t="s" s="12">
        <v>101</v>
      </c>
      <c r="B13" s="13">
        <f>SUM(B8:B11)</f>
        <v>0</v>
      </c>
      <c r="C13" s="14">
        <f>SUM(C8:C11)</f>
        <v>0</v>
      </c>
      <c r="D13" s="14">
        <f>SUM(D8:D11)</f>
        <v>-5</v>
      </c>
      <c r="E13" s="14">
        <f>SUM(E8:E11)</f>
        <v>0</v>
      </c>
      <c r="F13" s="14">
        <f>SUM(F8:F11)</f>
        <v>0</v>
      </c>
      <c r="G13" s="14">
        <f>SUM(G8:G11)</f>
        <v>0</v>
      </c>
      <c r="H13" s="14">
        <f>SUM(H8:H11)</f>
        <v>0</v>
      </c>
      <c r="I13" s="14">
        <f>SUM(I8:I11)</f>
        <v>0</v>
      </c>
      <c r="J13" s="14">
        <f>SUM(J8:J11)</f>
        <v>0</v>
      </c>
      <c r="K13" s="14">
        <f>SUM(K8:K11)</f>
        <v>0</v>
      </c>
      <c r="L13" s="14">
        <f>SUM(L8:L11)</f>
        <v>0</v>
      </c>
      <c r="M13" s="14">
        <f>SUM(M8:M11)</f>
        <v>0</v>
      </c>
      <c r="N13" s="14">
        <f>SUM(N8:N11)</f>
        <v>0</v>
      </c>
      <c r="O13" s="14">
        <f>SUM(O8:O11)</f>
        <v>0</v>
      </c>
      <c r="P13" s="14">
        <f>SUM(P8:P11)</f>
        <v>0</v>
      </c>
      <c r="Q13" s="14">
        <f>SUM(Q8:Q11)</f>
        <v>0</v>
      </c>
      <c r="R13" s="14">
        <f>SUM(R8:R11)</f>
        <v>0</v>
      </c>
      <c r="S13" s="14">
        <f>SUM(S8:S11)</f>
        <v>0</v>
      </c>
      <c r="T13" s="14">
        <f>SUM(T8:T11)</f>
        <v>0</v>
      </c>
      <c r="U13" s="14">
        <f>SUM(U8:U11)</f>
        <v>0</v>
      </c>
      <c r="V13" s="14">
        <f>SUM(V8:V11)</f>
        <v>0</v>
      </c>
      <c r="W13" s="14">
        <f>SUM(W8:W11)</f>
        <v>0</v>
      </c>
      <c r="X13" s="14">
        <f>SUM(X8:X11)</f>
        <v>0</v>
      </c>
      <c r="Y13" s="14">
        <f>SUM(Y8:Y11)</f>
        <v>0</v>
      </c>
      <c r="Z13" s="14">
        <f>SUM(Z8:Z11)</f>
        <v>0</v>
      </c>
      <c r="AA13" s="14">
        <f>SUM(AA8:AA11)</f>
        <v>0</v>
      </c>
      <c r="AB13" s="14">
        <f>SUM(AB8:AB11)</f>
        <v>0</v>
      </c>
      <c r="AC13" s="14">
        <f>SUM(AC8:AC11)</f>
        <v>0</v>
      </c>
      <c r="AD13" s="14">
        <f>SUM(AD8:AD11)</f>
        <v>0</v>
      </c>
      <c r="AE13" s="15">
        <f>SUM(AE8:AE11)</f>
        <v>-23</v>
      </c>
      <c r="AF13" s="16">
        <f>SUM(B13:AE13)</f>
        <v>-28</v>
      </c>
      <c r="AG13" s="16">
        <f>SUM(AF13,'May 25'!AH13)</f>
        <v>-236</v>
      </c>
    </row>
    <row r="14" ht="20.7" customHeight="1">
      <c r="A14" s="23"/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9"/>
      <c r="AF14" t="s" s="165">
        <v>102</v>
      </c>
      <c r="AG14" t="s" s="165">
        <v>105</v>
      </c>
    </row>
    <row r="15" ht="20.7" customHeight="1">
      <c r="A15" s="23"/>
      <c r="B15" s="13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5"/>
      <c r="AF15" s="16">
        <f>SUM(AF13,AF6)</f>
        <v>-28</v>
      </c>
      <c r="AG15" s="16">
        <f>SUM(AF15,'May 25'!AH15)</f>
        <v>-236</v>
      </c>
    </row>
  </sheetData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H15"/>
  <sheetViews>
    <sheetView workbookViewId="0" showGridLines="0" defaultGridColor="1">
      <pane topLeftCell="B2" xSplit="1" ySplit="1" activePane="bottomRight" state="frozen"/>
    </sheetView>
  </sheetViews>
  <sheetFormatPr defaultColWidth="16.3333" defaultRowHeight="19.9" customHeight="1" outlineLevelRow="0" outlineLevelCol="0"/>
  <cols>
    <col min="1" max="1" width="15" style="171" customWidth="1"/>
    <col min="2" max="3" width="5.67188" style="171" customWidth="1"/>
    <col min="4" max="4" width="7.5" style="171" customWidth="1"/>
    <col min="5" max="10" width="5.67188" style="171" customWidth="1"/>
    <col min="11" max="32" width="6.17188" style="171" customWidth="1"/>
    <col min="33" max="33" width="7.5" style="171" customWidth="1"/>
    <col min="34" max="34" width="8.5" style="171" customWidth="1"/>
    <col min="35" max="16384" width="16.3516" style="171" customWidth="1"/>
  </cols>
  <sheetData>
    <row r="1" ht="20.35" customHeight="1">
      <c r="A1" s="64"/>
      <c r="B1" s="65">
        <v>45839</v>
      </c>
      <c r="C1" s="65">
        <v>45840</v>
      </c>
      <c r="D1" s="65">
        <v>45841</v>
      </c>
      <c r="E1" s="65">
        <v>45842</v>
      </c>
      <c r="F1" s="65">
        <v>45843</v>
      </c>
      <c r="G1" s="65">
        <v>45844</v>
      </c>
      <c r="H1" s="65">
        <v>45845</v>
      </c>
      <c r="I1" s="65">
        <v>45846</v>
      </c>
      <c r="J1" s="65">
        <v>45847</v>
      </c>
      <c r="K1" s="65">
        <v>45848</v>
      </c>
      <c r="L1" s="65">
        <v>45849</v>
      </c>
      <c r="M1" s="65">
        <v>45850</v>
      </c>
      <c r="N1" s="65">
        <v>45851</v>
      </c>
      <c r="O1" s="65">
        <v>45852</v>
      </c>
      <c r="P1" s="65">
        <v>45853</v>
      </c>
      <c r="Q1" s="65">
        <v>45854</v>
      </c>
      <c r="R1" s="65">
        <v>45855</v>
      </c>
      <c r="S1" s="65">
        <v>45856</v>
      </c>
      <c r="T1" s="65">
        <v>45857</v>
      </c>
      <c r="U1" s="65">
        <v>45858</v>
      </c>
      <c r="V1" s="65">
        <v>45859</v>
      </c>
      <c r="W1" s="65">
        <v>45860</v>
      </c>
      <c r="X1" s="65">
        <v>45861</v>
      </c>
      <c r="Y1" s="65">
        <v>45862</v>
      </c>
      <c r="Z1" s="65">
        <v>45863</v>
      </c>
      <c r="AA1" s="65">
        <v>45864</v>
      </c>
      <c r="AB1" s="65">
        <v>45865</v>
      </c>
      <c r="AC1" s="65">
        <v>45866</v>
      </c>
      <c r="AD1" s="65">
        <v>45867</v>
      </c>
      <c r="AE1" s="65">
        <v>45868</v>
      </c>
      <c r="AF1" s="65">
        <v>45869</v>
      </c>
      <c r="AG1" t="s" s="172">
        <v>1</v>
      </c>
      <c r="AH1" t="s" s="172">
        <v>103</v>
      </c>
    </row>
    <row r="2" ht="20.7" customHeight="1">
      <c r="A2" s="161"/>
      <c r="B2" t="s" s="162">
        <v>93</v>
      </c>
      <c r="C2" t="s" s="154">
        <v>87</v>
      </c>
      <c r="D2" t="s" s="154">
        <v>88</v>
      </c>
      <c r="E2" t="s" s="154">
        <v>89</v>
      </c>
      <c r="F2" t="s" s="154">
        <v>104</v>
      </c>
      <c r="G2" t="s" s="154">
        <v>91</v>
      </c>
      <c r="H2" t="s" s="154">
        <v>92</v>
      </c>
      <c r="I2" t="s" s="154">
        <v>93</v>
      </c>
      <c r="J2" t="s" s="154">
        <v>87</v>
      </c>
      <c r="K2" t="s" s="154">
        <v>88</v>
      </c>
      <c r="L2" t="s" s="154">
        <v>89</v>
      </c>
      <c r="M2" t="s" s="154">
        <v>104</v>
      </c>
      <c r="N2" t="s" s="154">
        <v>91</v>
      </c>
      <c r="O2" t="s" s="154">
        <v>92</v>
      </c>
      <c r="P2" t="s" s="154">
        <v>93</v>
      </c>
      <c r="Q2" t="s" s="154">
        <v>87</v>
      </c>
      <c r="R2" t="s" s="154">
        <v>88</v>
      </c>
      <c r="S2" t="s" s="154">
        <v>89</v>
      </c>
      <c r="T2" t="s" s="154">
        <v>104</v>
      </c>
      <c r="U2" t="s" s="154">
        <v>91</v>
      </c>
      <c r="V2" t="s" s="154">
        <v>92</v>
      </c>
      <c r="W2" t="s" s="154">
        <v>93</v>
      </c>
      <c r="X2" t="s" s="154">
        <v>87</v>
      </c>
      <c r="Y2" t="s" s="154">
        <v>88</v>
      </c>
      <c r="Z2" t="s" s="154">
        <v>89</v>
      </c>
      <c r="AA2" t="s" s="154">
        <v>104</v>
      </c>
      <c r="AB2" t="s" s="154">
        <v>91</v>
      </c>
      <c r="AC2" t="s" s="154">
        <v>92</v>
      </c>
      <c r="AD2" t="s" s="154">
        <v>93</v>
      </c>
      <c r="AE2" t="s" s="154">
        <v>87</v>
      </c>
      <c r="AF2" t="s" s="163">
        <v>88</v>
      </c>
      <c r="AG2" s="31"/>
      <c r="AH2" s="31"/>
    </row>
    <row r="3" ht="20.7" customHeight="1">
      <c r="A3" t="s" s="12">
        <v>94</v>
      </c>
      <c r="B3" s="13"/>
      <c r="C3" s="14"/>
      <c r="D3" s="14"/>
      <c r="E3" s="14">
        <f>'Pay_Leave'!P15</f>
        <v>0</v>
      </c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>
        <f>'Pay_Leave'!P16</f>
        <v>0</v>
      </c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5"/>
      <c r="AG3" s="16">
        <f>SUM(B3:AF3)</f>
        <v>0</v>
      </c>
      <c r="AH3" s="16">
        <f>SUM(AG3,'Jun 25'!AG3)</f>
        <v>0</v>
      </c>
    </row>
    <row r="4" ht="20.7" customHeight="1">
      <c r="A4" t="s" s="12">
        <v>95</v>
      </c>
      <c r="B4" s="17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9"/>
      <c r="AG4" s="11">
        <f>SUM(B4:AF4)</f>
        <v>0</v>
      </c>
      <c r="AH4" s="11">
        <f>SUM(AG4,'Jun 25'!AG4)</f>
        <v>0</v>
      </c>
    </row>
    <row r="5" ht="20.7" customHeight="1">
      <c r="A5" s="23"/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5"/>
      <c r="AG5" s="16"/>
      <c r="AH5" s="16"/>
    </row>
    <row r="6" ht="20.7" customHeight="1">
      <c r="A6" t="s" s="12">
        <v>96</v>
      </c>
      <c r="B6" s="17">
        <f>SUM(B3:B4)</f>
        <v>0</v>
      </c>
      <c r="C6" s="18">
        <f>SUM(C3:C4)</f>
        <v>0</v>
      </c>
      <c r="D6" s="18">
        <f>SUM(D3:D4)</f>
        <v>0</v>
      </c>
      <c r="E6" s="18">
        <f>SUM(E3:E4)</f>
        <v>0</v>
      </c>
      <c r="F6" s="18">
        <f>SUM(F3:F4)</f>
        <v>0</v>
      </c>
      <c r="G6" s="18">
        <f>SUM(G3:G4)</f>
        <v>0</v>
      </c>
      <c r="H6" s="18">
        <f>SUM(H3:H4)</f>
        <v>0</v>
      </c>
      <c r="I6" s="18">
        <f>SUM(I3:I4)</f>
        <v>0</v>
      </c>
      <c r="J6" s="18">
        <f>SUM(J3:J4)</f>
        <v>0</v>
      </c>
      <c r="K6" s="18">
        <f>SUM(K3:K4)</f>
        <v>0</v>
      </c>
      <c r="L6" s="18">
        <f>SUM(L3:L4)</f>
        <v>0</v>
      </c>
      <c r="M6" s="18">
        <f>SUM(M3:M4)</f>
        <v>0</v>
      </c>
      <c r="N6" s="18">
        <f>SUM(N3:N4)</f>
        <v>0</v>
      </c>
      <c r="O6" s="18">
        <f>SUM(O3:O4)</f>
        <v>0</v>
      </c>
      <c r="P6" s="18">
        <f>SUM(P3:P4)</f>
        <v>0</v>
      </c>
      <c r="Q6" s="18">
        <f>SUM(Q3:Q4)</f>
        <v>0</v>
      </c>
      <c r="R6" s="18">
        <f>SUM(R3:R4)</f>
        <v>0</v>
      </c>
      <c r="S6" s="18">
        <f>SUM(S3:S4)</f>
        <v>0</v>
      </c>
      <c r="T6" s="18">
        <f>SUM(T3:T4)</f>
        <v>0</v>
      </c>
      <c r="U6" s="18">
        <f>SUM(U3:U4)</f>
        <v>0</v>
      </c>
      <c r="V6" s="18">
        <f>SUM(V3:V4)</f>
        <v>0</v>
      </c>
      <c r="W6" s="18">
        <f>SUM(W3:W4)</f>
        <v>0</v>
      </c>
      <c r="X6" s="18">
        <f>SUM(X3:X4)</f>
        <v>0</v>
      </c>
      <c r="Y6" s="18">
        <f>SUM(Y3:Y4)</f>
        <v>0</v>
      </c>
      <c r="Z6" s="18">
        <f>SUM(Z3:Z4)</f>
        <v>0</v>
      </c>
      <c r="AA6" s="18">
        <f>SUM(AA3:AA4)</f>
        <v>0</v>
      </c>
      <c r="AB6" s="18">
        <f>SUM(AB3:AB4)</f>
        <v>0</v>
      </c>
      <c r="AC6" s="18">
        <f>SUM(AC3:AC4)</f>
        <v>0</v>
      </c>
      <c r="AD6" s="18">
        <f>SUM(AD3:AD4)</f>
        <v>0</v>
      </c>
      <c r="AE6" s="18">
        <f>SUM(AE3:AE4)</f>
        <v>0</v>
      </c>
      <c r="AF6" s="19">
        <f>SUM(AF3:AF4)</f>
        <v>0</v>
      </c>
      <c r="AG6" s="11">
        <f>SUM(AG3:AG4)</f>
        <v>0</v>
      </c>
      <c r="AH6" s="11">
        <f>SUM(AG6,'Jun 25'!AG6)</f>
        <v>0</v>
      </c>
    </row>
    <row r="7" ht="20.7" customHeight="1">
      <c r="A7" s="23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5"/>
      <c r="AG7" s="16"/>
      <c r="AH7" s="16"/>
    </row>
    <row r="8" ht="20.7" customHeight="1">
      <c r="A8" t="s" s="12">
        <v>97</v>
      </c>
      <c r="B8" s="17">
        <f>-SUMIF('CC1'!$S$30:$S$50,B$1,'CC1'!$U$30:$U$50)</f>
        <v>0</v>
      </c>
      <c r="C8" s="18">
        <f>-SUMIF('CC1'!$S$30:$S$50,C$1,'CC1'!$U$30:$U$50)</f>
        <v>0</v>
      </c>
      <c r="D8" s="18">
        <f>-SUMIF('CC1'!$S$30:$S$50,D$1,'CC1'!$U$30:$U$50)</f>
        <v>-5</v>
      </c>
      <c r="E8" s="18">
        <f>-SUMIF('CC1'!$S$30:$S$50,E$1,'CC1'!$U$30:$U$50)</f>
        <v>0</v>
      </c>
      <c r="F8" s="18">
        <f>-SUMIF('CC1'!$S$30:$S$50,F$1,'CC1'!$U$30:$U$50)</f>
        <v>0</v>
      </c>
      <c r="G8" s="18">
        <f>-SUMIF('CC1'!$S$30:$S$50,G$1,'CC1'!$U$30:$U$50)</f>
        <v>0</v>
      </c>
      <c r="H8" s="18">
        <f>-SUMIF('CC1'!$S$30:$S$50,H$1,'CC1'!$U$30:$U$50)</f>
        <v>0</v>
      </c>
      <c r="I8" s="18">
        <f>-SUMIF('CC1'!$S$30:$S$50,I$1,'CC1'!$U$30:$U$50)</f>
        <v>0</v>
      </c>
      <c r="J8" s="18">
        <f>-SUMIF('CC1'!$S$30:$S$50,J$1,'CC1'!$U$30:$U$50)</f>
        <v>0</v>
      </c>
      <c r="K8" s="18">
        <f>-SUMIF('CC1'!$S$30:$S$50,K$1,'CC1'!$U$30:$U$50)</f>
        <v>0</v>
      </c>
      <c r="L8" s="18">
        <f>-SUMIF('CC1'!$S$30:$S$50,L$1,'CC1'!$U$30:$U$50)</f>
        <v>0</v>
      </c>
      <c r="M8" s="18">
        <f>-SUMIF('CC1'!$S$30:$S$50,M$1,'CC1'!$U$30:$U$50)</f>
        <v>0</v>
      </c>
      <c r="N8" s="18">
        <f>-SUMIF('CC1'!$S$30:$S$50,N$1,'CC1'!$U$30:$U$50)</f>
        <v>0</v>
      </c>
      <c r="O8" s="18">
        <f>-SUMIF('CC1'!$S$30:$S$50,O$1,'CC1'!$U$30:$U$50)</f>
        <v>0</v>
      </c>
      <c r="P8" s="18">
        <f>-SUMIF('CC1'!$S$30:$S$50,P$1,'CC1'!$U$30:$U$50)</f>
        <v>0</v>
      </c>
      <c r="Q8" s="18">
        <f>-SUMIF('CC1'!$S$30:$S$50,Q$1,'CC1'!$U$30:$U$50)</f>
        <v>0</v>
      </c>
      <c r="R8" s="18">
        <f>-SUMIF('CC1'!$S$30:$S$50,R$1,'CC1'!$U$30:$U$50)</f>
        <v>0</v>
      </c>
      <c r="S8" s="18">
        <f>-SUMIF('CC1'!$S$30:$S$50,S$1,'CC1'!$U$30:$U$50)</f>
        <v>0</v>
      </c>
      <c r="T8" s="18">
        <f>-SUMIF('CC1'!$S$30:$S$50,T$1,'CC1'!$U$30:$U$50)</f>
        <v>0</v>
      </c>
      <c r="U8" s="18">
        <f>-SUMIF('CC1'!$S$30:$S$50,U$1,'CC1'!$U$30:$U$50)</f>
        <v>0</v>
      </c>
      <c r="V8" s="18">
        <f>-SUMIF('CC1'!$S$30:$S$50,V$1,'CC1'!$U$30:$U$50)</f>
        <v>0</v>
      </c>
      <c r="W8" s="18">
        <f>-SUMIF('CC1'!$S$30:$S$50,W$1,'CC1'!$U$30:$U$50)</f>
        <v>0</v>
      </c>
      <c r="X8" s="18">
        <f>-SUMIF('CC1'!$S$30:$S$50,X$1,'CC1'!$U$30:$U$50)</f>
        <v>0</v>
      </c>
      <c r="Y8" s="18">
        <f>-SUMIF('CC1'!$S$30:$S$50,Y$1,'CC1'!$U$30:$U$50)</f>
        <v>0</v>
      </c>
      <c r="Z8" s="18">
        <f>-SUMIF('CC1'!$S$30:$S$50,Z$1,'CC1'!$U$30:$U$50)</f>
        <v>0</v>
      </c>
      <c r="AA8" s="18">
        <f>-SUMIF('CC1'!$S$30:$S$50,AA$1,'CC1'!$U$30:$U$50)</f>
        <v>0</v>
      </c>
      <c r="AB8" s="18">
        <f>-SUMIF('CC1'!$S$30:$S$50,AB$1,'CC1'!$U$30:$U$50)</f>
        <v>0</v>
      </c>
      <c r="AC8" s="18">
        <f>-SUMIF('CC1'!$S$30:$S$50,AC$1,'CC1'!$U$30:$U$50)</f>
        <v>0</v>
      </c>
      <c r="AD8" s="18">
        <f>-SUMIF('CC1'!$S$30:$S$50,AD$1,'CC1'!$U$30:$U$50)</f>
        <v>0</v>
      </c>
      <c r="AE8" s="18">
        <f>-SUMIF('CC1'!$S$30:$S$50,AE$1,'CC1'!$U$30:$U$50)</f>
        <v>0</v>
      </c>
      <c r="AF8" s="19">
        <f>-SUMIF('CC1'!$S$30:$S$50,AF$1,'CC1'!$U$30:$U$50)</f>
        <v>0</v>
      </c>
      <c r="AG8" s="11">
        <f>SUM(B8:AF8)</f>
        <v>-5</v>
      </c>
      <c r="AH8" s="11">
        <f>SUM(AG8,'Jun 25'!AG8)</f>
        <v>-80</v>
      </c>
    </row>
    <row r="9" ht="20.7" customHeight="1">
      <c r="A9" t="s" s="12">
        <v>98</v>
      </c>
      <c r="B9" s="13">
        <f>-SUMIF('CC2'!$S$30:$S$50,B$1,'CC2'!$U$30:$U$50)</f>
        <v>0</v>
      </c>
      <c r="C9" s="14">
        <f>-SUMIF('CC2'!$S$30:$S$50,C$1,'CC2'!$U$30:$U$50)</f>
        <v>0</v>
      </c>
      <c r="D9" s="14">
        <f>-SUMIF('CC2'!$S$30:$S$50,D$1,'CC2'!$U$30:$U$50)</f>
        <v>-23</v>
      </c>
      <c r="E9" s="14">
        <f>-SUMIF('CC2'!$S$30:$S$50,E$1,'CC2'!$U$30:$U$50)</f>
        <v>0</v>
      </c>
      <c r="F9" s="14">
        <f>-SUMIF('CC2'!$S$30:$S$50,F$1,'CC2'!$U$30:$U$50)</f>
        <v>0</v>
      </c>
      <c r="G9" s="14">
        <f>-SUMIF('CC2'!$S$30:$S$50,G$1,'CC2'!$U$30:$U$50)</f>
        <v>0</v>
      </c>
      <c r="H9" s="14">
        <f>-SUMIF('CC2'!$S$30:$S$50,H$1,'CC2'!$U$30:$U$50)</f>
        <v>0</v>
      </c>
      <c r="I9" s="14">
        <f>-SUMIF('CC2'!$S$30:$S$50,I$1,'CC2'!$U$30:$U$50)</f>
        <v>0</v>
      </c>
      <c r="J9" s="14">
        <f>-SUMIF('CC2'!$S$30:$S$50,J$1,'CC2'!$U$30:$U$50)</f>
        <v>0</v>
      </c>
      <c r="K9" s="14">
        <f>-SUMIF('CC2'!$S$30:$S$50,K$1,'CC2'!$U$30:$U$50)</f>
        <v>0</v>
      </c>
      <c r="L9" s="14">
        <f>-SUMIF('CC2'!$S$30:$S$50,L$1,'CC2'!$U$30:$U$50)</f>
        <v>0</v>
      </c>
      <c r="M9" s="14">
        <f>-SUMIF('CC2'!$S$30:$S$50,M$1,'CC2'!$U$30:$U$50)</f>
        <v>0</v>
      </c>
      <c r="N9" s="14">
        <f>-SUMIF('CC2'!$S$30:$S$50,N$1,'CC2'!$U$30:$U$50)</f>
        <v>0</v>
      </c>
      <c r="O9" s="14">
        <f>-SUMIF('CC2'!$S$30:$S$50,O$1,'CC2'!$U$30:$U$50)</f>
        <v>0</v>
      </c>
      <c r="P9" s="14">
        <f>-SUMIF('CC2'!$S$30:$S$50,P$1,'CC2'!$U$30:$U$50)</f>
        <v>0</v>
      </c>
      <c r="Q9" s="14">
        <f>-SUMIF('CC2'!$S$30:$S$50,Q$1,'CC2'!$U$30:$U$50)</f>
        <v>0</v>
      </c>
      <c r="R9" s="14">
        <f>-SUMIF('CC2'!$S$30:$S$50,R$1,'CC2'!$U$30:$U$50)</f>
        <v>0</v>
      </c>
      <c r="S9" s="14">
        <f>-SUMIF('CC2'!$S$30:$S$50,S$1,'CC2'!$U$30:$U$50)</f>
        <v>0</v>
      </c>
      <c r="T9" s="14">
        <f>-SUMIF('CC2'!$S$30:$S$50,T$1,'CC2'!$U$30:$U$50)</f>
        <v>0</v>
      </c>
      <c r="U9" s="14">
        <f>-SUMIF('CC2'!$S$30:$S$50,U$1,'CC2'!$U$30:$U$50)</f>
        <v>0</v>
      </c>
      <c r="V9" s="14">
        <f>-SUMIF('CC2'!$S$30:$S$50,V$1,'CC2'!$U$30:$U$50)</f>
        <v>0</v>
      </c>
      <c r="W9" s="14">
        <f>-SUMIF('CC2'!$S$30:$S$50,W$1,'CC2'!$U$30:$U$50)</f>
        <v>0</v>
      </c>
      <c r="X9" s="14">
        <f>-SUMIF('CC2'!$S$30:$S$50,X$1,'CC2'!$U$30:$U$50)</f>
        <v>0</v>
      </c>
      <c r="Y9" s="14">
        <f>-SUMIF('CC2'!$S$30:$S$50,Y$1,'CC2'!$U$30:$U$50)</f>
        <v>0</v>
      </c>
      <c r="Z9" s="14">
        <f>-SUMIF('CC2'!$S$30:$S$50,Z$1,'CC2'!$U$30:$U$50)</f>
        <v>0</v>
      </c>
      <c r="AA9" s="14">
        <f>-SUMIF('CC2'!$S$30:$S$50,AA$1,'CC2'!$U$30:$U$50)</f>
        <v>0</v>
      </c>
      <c r="AB9" s="14">
        <f>-SUMIF('CC2'!$S$30:$S$50,AB$1,'CC2'!$U$30:$U$50)</f>
        <v>0</v>
      </c>
      <c r="AC9" s="14">
        <f>-SUMIF('CC2'!$S$30:$S$50,AC$1,'CC2'!$U$30:$U$50)</f>
        <v>0</v>
      </c>
      <c r="AD9" s="14">
        <f>-SUMIF('CC2'!$S$30:$S$50,AD$1,'CC2'!$U$30:$U$50)</f>
        <v>0</v>
      </c>
      <c r="AE9" s="14">
        <f>-SUMIF('CC2'!$S$30:$S$50,AE$1,'CC2'!$U$30:$U$50)</f>
        <v>0</v>
      </c>
      <c r="AF9" s="15">
        <f>-SUMIF('CC2'!$S$30:$S$50,AF$1,'CC2'!$U$30:$U$50)</f>
        <v>0</v>
      </c>
      <c r="AG9" s="16">
        <f>SUM(B9:AF9)</f>
        <v>-23</v>
      </c>
      <c r="AH9" s="16">
        <f>SUM(AG9,'Jun 25'!AG9)</f>
        <v>-161</v>
      </c>
    </row>
    <row r="10" ht="20.7" customHeight="1">
      <c r="A10" t="s" s="12">
        <v>99</v>
      </c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9"/>
      <c r="AG10" s="11">
        <f>SUM(B10:AF10)</f>
        <v>0</v>
      </c>
      <c r="AH10" s="11">
        <f>SUM(AG10,'Jun 25'!AG10)</f>
        <v>0</v>
      </c>
    </row>
    <row r="11" ht="20.7" customHeight="1">
      <c r="A11" t="s" s="12">
        <v>100</v>
      </c>
      <c r="B11" s="13">
        <f>-SUMIF('Checking1'!$S$30:$S$50,B$1,'Checking1'!$U$30:$U$50)</f>
        <v>0</v>
      </c>
      <c r="C11" s="14">
        <f>-SUMIF('Checking1'!$S$30:$S$50,C$1,'Checking1'!$U$30:$U$50)</f>
        <v>0</v>
      </c>
      <c r="D11" s="14">
        <f>-SUMIF('Checking1'!$S$30:$S$50,D$1,'Checking1'!$U$30:$U$50)</f>
        <v>0</v>
      </c>
      <c r="E11" s="14">
        <f>-SUMIF('Checking1'!$S$30:$S$50,E$1,'Checking1'!$U$30:$U$50)</f>
        <v>0</v>
      </c>
      <c r="F11" s="14">
        <f>-SUMIF('Checking1'!$S$30:$S$50,F$1,'Checking1'!$U$30:$U$50)</f>
        <v>0</v>
      </c>
      <c r="G11" s="14">
        <f>-SUMIF('Checking1'!$S$30:$S$50,G$1,'Checking1'!$U$30:$U$50)</f>
        <v>0</v>
      </c>
      <c r="H11" s="14">
        <f>-SUMIF('Checking1'!$S$30:$S$50,H$1,'Checking1'!$U$30:$U$50)</f>
        <v>0</v>
      </c>
      <c r="I11" s="14">
        <f>-SUMIF('Checking1'!$S$30:$S$50,I$1,'Checking1'!$U$30:$U$50)</f>
        <v>0</v>
      </c>
      <c r="J11" s="14">
        <f>-SUMIF('Checking1'!$S$30:$S$50,J$1,'Checking1'!$U$30:$U$50)</f>
        <v>0</v>
      </c>
      <c r="K11" s="14">
        <f>-SUMIF('Checking1'!$S$30:$S$50,K$1,'Checking1'!$U$30:$U$50)</f>
        <v>0</v>
      </c>
      <c r="L11" s="14">
        <f>-SUMIF('Checking1'!$S$30:$S$50,L$1,'Checking1'!$U$30:$U$50)</f>
        <v>0</v>
      </c>
      <c r="M11" s="14">
        <f>-SUMIF('Checking1'!$S$30:$S$50,M$1,'Checking1'!$U$30:$U$50)</f>
        <v>0</v>
      </c>
      <c r="N11" s="14">
        <f>-SUMIF('Checking1'!$S$30:$S$50,N$1,'Checking1'!$U$30:$U$50)</f>
        <v>0</v>
      </c>
      <c r="O11" s="14">
        <f>-SUMIF('Checking1'!$S$30:$S$50,O$1,'Checking1'!$U$30:$U$50)</f>
        <v>0</v>
      </c>
      <c r="P11" s="14">
        <f>-SUMIF('Checking1'!$S$30:$S$50,P$1,'Checking1'!$U$30:$U$50)</f>
        <v>0</v>
      </c>
      <c r="Q11" s="14">
        <f>-SUMIF('Checking1'!$S$30:$S$50,Q$1,'Checking1'!$U$30:$U$50)</f>
        <v>0</v>
      </c>
      <c r="R11" s="14">
        <f>-SUMIF('Checking1'!$S$30:$S$50,R$1,'Checking1'!$U$30:$U$50)</f>
        <v>0</v>
      </c>
      <c r="S11" s="14">
        <f>-SUMIF('Checking1'!$S$30:$S$50,S$1,'Checking1'!$U$30:$U$50)</f>
        <v>0</v>
      </c>
      <c r="T11" s="14">
        <f>-SUMIF('Checking1'!$S$30:$S$50,T$1,'Checking1'!$U$30:$U$50)</f>
        <v>0</v>
      </c>
      <c r="U11" s="14">
        <f>-SUMIF('Checking1'!$S$30:$S$50,U$1,'Checking1'!$U$30:$U$50)</f>
        <v>0</v>
      </c>
      <c r="V11" s="14">
        <f>-SUMIF('Checking1'!$S$30:$S$50,V$1,'Checking1'!$U$30:$U$50)</f>
        <v>0</v>
      </c>
      <c r="W11" s="14">
        <f>-SUMIF('Checking1'!$S$30:$S$50,W$1,'Checking1'!$U$30:$U$50)</f>
        <v>0</v>
      </c>
      <c r="X11" s="14">
        <f>-SUMIF('Checking1'!$S$30:$S$50,X$1,'Checking1'!$U$30:$U$50)</f>
        <v>0</v>
      </c>
      <c r="Y11" s="14">
        <f>-SUMIF('Checking1'!$S$30:$S$50,Y$1,'Checking1'!$U$30:$U$50)</f>
        <v>0</v>
      </c>
      <c r="Z11" s="14">
        <f>-SUMIF('Checking1'!$S$30:$S$50,Z$1,'Checking1'!$U$30:$U$50)</f>
        <v>0</v>
      </c>
      <c r="AA11" s="14">
        <f>-SUMIF('Checking1'!$S$30:$S$50,AA$1,'Checking1'!$U$30:$U$50)</f>
        <v>0</v>
      </c>
      <c r="AB11" s="14">
        <f>-SUMIF('Checking1'!$S$30:$S$50,AB$1,'Checking1'!$U$30:$U$50)</f>
        <v>0</v>
      </c>
      <c r="AC11" s="14">
        <f>-SUMIF('Checking1'!$S$30:$S$50,AC$1,'Checking1'!$U$30:$U$50)</f>
        <v>0</v>
      </c>
      <c r="AD11" s="14">
        <f>-SUMIF('Checking1'!$S$30:$S$50,AD$1,'Checking1'!$U$30:$U$50)</f>
        <v>0</v>
      </c>
      <c r="AE11" s="14">
        <f>-SUMIF('Checking1'!$S$30:$S$50,AE$1,'Checking1'!$U$30:$U$50)</f>
        <v>0</v>
      </c>
      <c r="AF11" s="15">
        <f>-SUMIF('Checking1'!$S$30:$S$50,AF$1,'Checking1'!$U$30:$U$50)</f>
        <v>0</v>
      </c>
      <c r="AG11" s="16">
        <f>SUM(B11:AF11)</f>
        <v>0</v>
      </c>
      <c r="AH11" s="16">
        <f>SUM(AG11,'Jun 25'!AG11)</f>
        <v>-23</v>
      </c>
    </row>
    <row r="12" ht="20.7" customHeight="1">
      <c r="A12" s="23"/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9"/>
      <c r="AG12" s="11"/>
      <c r="AH12" s="11"/>
    </row>
    <row r="13" ht="20.7" customHeight="1">
      <c r="A13" t="s" s="12">
        <v>101</v>
      </c>
      <c r="B13" s="13">
        <f>SUM(B8:B11)</f>
        <v>0</v>
      </c>
      <c r="C13" s="14">
        <f>SUM(C8:C11)</f>
        <v>0</v>
      </c>
      <c r="D13" s="14">
        <f>SUM(D8:D11)</f>
        <v>-28</v>
      </c>
      <c r="E13" s="14">
        <f>SUM(E8:E11)</f>
        <v>0</v>
      </c>
      <c r="F13" s="14">
        <f>SUM(F8:F11)</f>
        <v>0</v>
      </c>
      <c r="G13" s="14">
        <f>SUM(G8:G11)</f>
        <v>0</v>
      </c>
      <c r="H13" s="14">
        <f>SUM(H8:H11)</f>
        <v>0</v>
      </c>
      <c r="I13" s="14">
        <f>SUM(I8:I11)</f>
        <v>0</v>
      </c>
      <c r="J13" s="14">
        <f>SUM(J8:J11)</f>
        <v>0</v>
      </c>
      <c r="K13" s="14">
        <f>SUM(K8:K11)</f>
        <v>0</v>
      </c>
      <c r="L13" s="14">
        <f>SUM(L8:L11)</f>
        <v>0</v>
      </c>
      <c r="M13" s="14">
        <f>SUM(M8:M11)</f>
        <v>0</v>
      </c>
      <c r="N13" s="14">
        <f>SUM(N8:N11)</f>
        <v>0</v>
      </c>
      <c r="O13" s="14">
        <f>SUM(O8:O11)</f>
        <v>0</v>
      </c>
      <c r="P13" s="14">
        <f>SUM(P8:P11)</f>
        <v>0</v>
      </c>
      <c r="Q13" s="14">
        <f>SUM(Q8:Q11)</f>
        <v>0</v>
      </c>
      <c r="R13" s="14">
        <f>SUM(R8:R11)</f>
        <v>0</v>
      </c>
      <c r="S13" s="14">
        <f>SUM(S8:S11)</f>
        <v>0</v>
      </c>
      <c r="T13" s="14">
        <f>SUM(T8:T11)</f>
        <v>0</v>
      </c>
      <c r="U13" s="14">
        <f>SUM(U8:U11)</f>
        <v>0</v>
      </c>
      <c r="V13" s="14">
        <f>SUM(V8:V11)</f>
        <v>0</v>
      </c>
      <c r="W13" s="14">
        <f>SUM(W8:W11)</f>
        <v>0</v>
      </c>
      <c r="X13" s="14">
        <f>SUM(X8:X11)</f>
        <v>0</v>
      </c>
      <c r="Y13" s="14">
        <f>SUM(Y8:Y11)</f>
        <v>0</v>
      </c>
      <c r="Z13" s="14">
        <f>SUM(Z8:Z11)</f>
        <v>0</v>
      </c>
      <c r="AA13" s="14">
        <f>SUM(AA8:AA11)</f>
        <v>0</v>
      </c>
      <c r="AB13" s="14">
        <f>SUM(AB8:AB11)</f>
        <v>0</v>
      </c>
      <c r="AC13" s="14">
        <f>SUM(AC8:AC11)</f>
        <v>0</v>
      </c>
      <c r="AD13" s="14">
        <f>SUM(AD8:AD11)</f>
        <v>0</v>
      </c>
      <c r="AE13" s="14">
        <f>SUM(AE8:AE11)</f>
        <v>0</v>
      </c>
      <c r="AF13" s="15">
        <f>SUM(AF8:AF11)</f>
        <v>0</v>
      </c>
      <c r="AG13" s="16">
        <f>SUM(AG8:AG11)</f>
        <v>-28</v>
      </c>
      <c r="AH13" s="16">
        <f>SUM(AG13,'Jun 25'!AG13)</f>
        <v>-264</v>
      </c>
    </row>
    <row r="14" ht="20.7" customHeight="1">
      <c r="A14" s="23"/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9"/>
      <c r="AG14" t="s" s="165">
        <v>102</v>
      </c>
      <c r="AH14" t="s" s="165">
        <v>105</v>
      </c>
    </row>
    <row r="15" ht="20.7" customHeight="1">
      <c r="A15" s="23"/>
      <c r="B15" s="13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5"/>
      <c r="AG15" s="16">
        <f>SUM(AG13,AG6)</f>
        <v>-28</v>
      </c>
      <c r="AH15" s="16">
        <f>SUM(AG15,'Jun 25'!AG15)</f>
        <v>-264</v>
      </c>
    </row>
  </sheetData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H15"/>
  <sheetViews>
    <sheetView workbookViewId="0" showGridLines="0" defaultGridColor="1">
      <pane topLeftCell="B2" xSplit="1" ySplit="1" activePane="bottomRight" state="frozen"/>
    </sheetView>
  </sheetViews>
  <sheetFormatPr defaultColWidth="16.3333" defaultRowHeight="19.9" customHeight="1" outlineLevelRow="0" outlineLevelCol="0"/>
  <cols>
    <col min="1" max="1" width="15" style="173" customWidth="1"/>
    <col min="2" max="10" width="6" style="173" customWidth="1"/>
    <col min="11" max="30" width="7" style="173" customWidth="1"/>
    <col min="31" max="31" width="7.5" style="173" customWidth="1"/>
    <col min="32" max="32" width="7" style="173" customWidth="1"/>
    <col min="33" max="33" width="7.5" style="173" customWidth="1"/>
    <col min="34" max="34" width="8.5" style="173" customWidth="1"/>
    <col min="35" max="16384" width="16.3516" style="173" customWidth="1"/>
  </cols>
  <sheetData>
    <row r="1" ht="20.7" customHeight="1">
      <c r="A1" s="64"/>
      <c r="B1" s="65">
        <v>45870</v>
      </c>
      <c r="C1" s="65">
        <v>45871</v>
      </c>
      <c r="D1" s="65">
        <v>45872</v>
      </c>
      <c r="E1" s="65">
        <v>45873</v>
      </c>
      <c r="F1" s="65">
        <v>45874</v>
      </c>
      <c r="G1" s="65">
        <v>45875</v>
      </c>
      <c r="H1" s="65">
        <v>45876</v>
      </c>
      <c r="I1" s="65">
        <v>45877</v>
      </c>
      <c r="J1" s="65">
        <v>45878</v>
      </c>
      <c r="K1" s="65">
        <v>45879</v>
      </c>
      <c r="L1" s="65">
        <v>45880</v>
      </c>
      <c r="M1" s="65">
        <v>45881</v>
      </c>
      <c r="N1" s="65">
        <v>45882</v>
      </c>
      <c r="O1" s="65">
        <v>45883</v>
      </c>
      <c r="P1" s="65">
        <v>45884</v>
      </c>
      <c r="Q1" s="65">
        <v>45885</v>
      </c>
      <c r="R1" s="65">
        <v>45886</v>
      </c>
      <c r="S1" s="65">
        <v>45887</v>
      </c>
      <c r="T1" s="65">
        <v>45888</v>
      </c>
      <c r="U1" s="65">
        <v>45889</v>
      </c>
      <c r="V1" s="65">
        <v>45890</v>
      </c>
      <c r="W1" s="65">
        <v>45891</v>
      </c>
      <c r="X1" s="65">
        <v>45892</v>
      </c>
      <c r="Y1" s="65">
        <v>45893</v>
      </c>
      <c r="Z1" s="65">
        <v>45894</v>
      </c>
      <c r="AA1" s="65">
        <v>45895</v>
      </c>
      <c r="AB1" s="65">
        <v>45896</v>
      </c>
      <c r="AC1" s="65">
        <v>45897</v>
      </c>
      <c r="AD1" s="65">
        <v>45898</v>
      </c>
      <c r="AE1" s="65">
        <v>45899</v>
      </c>
      <c r="AF1" s="160">
        <v>45900</v>
      </c>
      <c r="AG1" t="s" s="6">
        <v>1</v>
      </c>
      <c r="AH1" t="s" s="6">
        <v>103</v>
      </c>
    </row>
    <row r="2" ht="20.7" customHeight="1">
      <c r="A2" s="161"/>
      <c r="B2" t="s" s="162">
        <v>89</v>
      </c>
      <c r="C2" t="s" s="154">
        <v>104</v>
      </c>
      <c r="D2" t="s" s="154">
        <v>91</v>
      </c>
      <c r="E2" t="s" s="154">
        <v>92</v>
      </c>
      <c r="F2" t="s" s="154">
        <v>93</v>
      </c>
      <c r="G2" t="s" s="154">
        <v>87</v>
      </c>
      <c r="H2" t="s" s="154">
        <v>88</v>
      </c>
      <c r="I2" t="s" s="154">
        <v>89</v>
      </c>
      <c r="J2" t="s" s="154">
        <v>104</v>
      </c>
      <c r="K2" t="s" s="154">
        <v>91</v>
      </c>
      <c r="L2" t="s" s="154">
        <v>92</v>
      </c>
      <c r="M2" t="s" s="154">
        <v>93</v>
      </c>
      <c r="N2" t="s" s="154">
        <v>87</v>
      </c>
      <c r="O2" t="s" s="154">
        <v>88</v>
      </c>
      <c r="P2" t="s" s="154">
        <v>89</v>
      </c>
      <c r="Q2" t="s" s="154">
        <v>104</v>
      </c>
      <c r="R2" t="s" s="154">
        <v>91</v>
      </c>
      <c r="S2" t="s" s="154">
        <v>92</v>
      </c>
      <c r="T2" t="s" s="154">
        <v>93</v>
      </c>
      <c r="U2" t="s" s="154">
        <v>87</v>
      </c>
      <c r="V2" t="s" s="154">
        <v>88</v>
      </c>
      <c r="W2" t="s" s="154">
        <v>89</v>
      </c>
      <c r="X2" t="s" s="154">
        <v>104</v>
      </c>
      <c r="Y2" t="s" s="154">
        <v>91</v>
      </c>
      <c r="Z2" t="s" s="154">
        <v>92</v>
      </c>
      <c r="AA2" t="s" s="154">
        <v>93</v>
      </c>
      <c r="AB2" t="s" s="154">
        <v>87</v>
      </c>
      <c r="AC2" t="s" s="154">
        <v>88</v>
      </c>
      <c r="AD2" t="s" s="154">
        <v>89</v>
      </c>
      <c r="AE2" t="s" s="154">
        <v>104</v>
      </c>
      <c r="AF2" t="s" s="163">
        <v>91</v>
      </c>
      <c r="AG2" s="31"/>
      <c r="AH2" s="31"/>
    </row>
    <row r="3" ht="20.7" customHeight="1">
      <c r="A3" t="s" s="12">
        <v>94</v>
      </c>
      <c r="B3" s="13">
        <f>'Pay_Leave'!P17</f>
        <v>0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>
        <f>'Pay_Leave'!P18</f>
        <v>0</v>
      </c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>
        <f>'Pay_Leave'!P19</f>
        <v>0</v>
      </c>
      <c r="AE3" s="14"/>
      <c r="AF3" s="15"/>
      <c r="AG3" s="16">
        <f>SUM(B3:AF3)</f>
        <v>0</v>
      </c>
      <c r="AH3" s="16">
        <f>SUM(AG3,'Jul 25'!AH3)</f>
        <v>0</v>
      </c>
    </row>
    <row r="4" ht="20.7" customHeight="1">
      <c r="A4" t="s" s="12">
        <v>95</v>
      </c>
      <c r="B4" s="17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9"/>
      <c r="AG4" s="11">
        <f>SUM(B4:AF4)</f>
        <v>0</v>
      </c>
      <c r="AH4" s="11">
        <f>SUM(AG4,'Jul 25'!AH4)</f>
        <v>0</v>
      </c>
    </row>
    <row r="5" ht="20.7" customHeight="1">
      <c r="A5" s="23"/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5"/>
      <c r="AG5" s="16"/>
      <c r="AH5" s="27"/>
    </row>
    <row r="6" ht="20.7" customHeight="1">
      <c r="A6" t="s" s="12">
        <v>96</v>
      </c>
      <c r="B6" s="17">
        <f>SUM(B3:B4)</f>
        <v>0</v>
      </c>
      <c r="C6" s="18">
        <f>SUM(C3:C4)</f>
        <v>0</v>
      </c>
      <c r="D6" s="18">
        <f>SUM(D3:D4)</f>
        <v>0</v>
      </c>
      <c r="E6" s="18">
        <f>SUM(E3:E4)</f>
        <v>0</v>
      </c>
      <c r="F6" s="18">
        <f>SUM(F3:F4)</f>
        <v>0</v>
      </c>
      <c r="G6" s="18">
        <f>SUM(G3:G4)</f>
        <v>0</v>
      </c>
      <c r="H6" s="18">
        <f>SUM(H3:H4)</f>
        <v>0</v>
      </c>
      <c r="I6" s="18">
        <f>SUM(I3:I4)</f>
        <v>0</v>
      </c>
      <c r="J6" s="18">
        <f>SUM(J3:J4)</f>
        <v>0</v>
      </c>
      <c r="K6" s="18">
        <f>SUM(K3:K4)</f>
        <v>0</v>
      </c>
      <c r="L6" s="18">
        <f>SUM(L3:L4)</f>
        <v>0</v>
      </c>
      <c r="M6" s="18">
        <f>SUM(M3:M4)</f>
        <v>0</v>
      </c>
      <c r="N6" s="18">
        <f>SUM(N3:N4)</f>
        <v>0</v>
      </c>
      <c r="O6" s="18">
        <f>SUM(O3:O4)</f>
        <v>0</v>
      </c>
      <c r="P6" s="18">
        <f>SUM(P3:P4)</f>
        <v>0</v>
      </c>
      <c r="Q6" s="18">
        <f>SUM(Q3:Q4)</f>
        <v>0</v>
      </c>
      <c r="R6" s="18">
        <f>SUM(R3:R4)</f>
        <v>0</v>
      </c>
      <c r="S6" s="18">
        <f>SUM(S3:S4)</f>
        <v>0</v>
      </c>
      <c r="T6" s="18">
        <f>SUM(T3:T4)</f>
        <v>0</v>
      </c>
      <c r="U6" s="18">
        <f>SUM(U3:U4)</f>
        <v>0</v>
      </c>
      <c r="V6" s="18">
        <f>SUM(V3:V4)</f>
        <v>0</v>
      </c>
      <c r="W6" s="18">
        <f>SUM(W3:W4)</f>
        <v>0</v>
      </c>
      <c r="X6" s="18">
        <f>SUM(X3:X4)</f>
        <v>0</v>
      </c>
      <c r="Y6" s="18">
        <f>SUM(Y3:Y4)</f>
        <v>0</v>
      </c>
      <c r="Z6" s="18">
        <f>SUM(Z3:Z4)</f>
        <v>0</v>
      </c>
      <c r="AA6" s="18">
        <f>SUM(AA3:AA4)</f>
        <v>0</v>
      </c>
      <c r="AB6" s="18">
        <f>SUM(AB3:AB4)</f>
        <v>0</v>
      </c>
      <c r="AC6" s="18">
        <f>SUM(AC3:AC4)</f>
        <v>0</v>
      </c>
      <c r="AD6" s="18">
        <f>SUM(AD3:AD4)</f>
        <v>0</v>
      </c>
      <c r="AE6" s="18">
        <f>SUM(AE3:AE4)</f>
        <v>0</v>
      </c>
      <c r="AF6" s="19">
        <f>SUM(AF3:AF4)</f>
        <v>0</v>
      </c>
      <c r="AG6" s="11">
        <f>SUM(AG3:AG4)</f>
        <v>0</v>
      </c>
      <c r="AH6" s="11">
        <f>SUM(AG6,'Jul 25'!AH6)</f>
        <v>0</v>
      </c>
    </row>
    <row r="7" ht="20.7" customHeight="1">
      <c r="A7" s="23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5"/>
      <c r="AG7" s="16"/>
      <c r="AH7" s="27"/>
    </row>
    <row r="8" ht="20.7" customHeight="1">
      <c r="A8" t="s" s="12">
        <v>97</v>
      </c>
      <c r="B8" s="17">
        <f>-SUMIF('CC1'!$V$30:$V$50,B$1,'CC1'!$X$30:$X$50)</f>
        <v>0</v>
      </c>
      <c r="C8" s="18">
        <f>-SUMIF('CC1'!$V$30:$V$50,C$1,'CC1'!$X$30:$X$50)</f>
        <v>0</v>
      </c>
      <c r="D8" s="18">
        <f>-SUMIF('CC1'!$V$30:$V$50,D$1,'CC1'!$X$30:$X$50)</f>
        <v>0</v>
      </c>
      <c r="E8" s="18">
        <f>-SUMIF('CC1'!$V$30:$V$50,E$1,'CC1'!$X$30:$X$50)</f>
        <v>0</v>
      </c>
      <c r="F8" s="18">
        <f>-SUMIF('CC1'!$V$30:$V$50,F$1,'CC1'!$X$30:$X$50)</f>
        <v>0</v>
      </c>
      <c r="G8" s="18">
        <f>-SUMIF('CC1'!$V$30:$V$50,G$1,'CC1'!$X$30:$X$50)</f>
        <v>0</v>
      </c>
      <c r="H8" s="18">
        <f>-SUMIF('CC1'!$V$30:$V$50,H$1,'CC1'!$X$30:$X$50)</f>
        <v>0</v>
      </c>
      <c r="I8" s="18">
        <f>-SUMIF('CC1'!$V$30:$V$50,I$1,'CC1'!$X$30:$X$50)</f>
        <v>0</v>
      </c>
      <c r="J8" s="18">
        <f>-SUMIF('CC1'!$V$30:$V$50,J$1,'CC1'!$X$30:$X$50)</f>
        <v>0</v>
      </c>
      <c r="K8" s="18">
        <f>-SUMIF('CC1'!$V$30:$V$50,K$1,'CC1'!$X$30:$X$50)</f>
        <v>0</v>
      </c>
      <c r="L8" s="18">
        <f>-SUMIF('CC1'!$V$30:$V$50,L$1,'CC1'!$X$30:$X$50)</f>
        <v>0</v>
      </c>
      <c r="M8" s="18">
        <f>-SUMIF('CC1'!$V$30:$V$50,M$1,'CC1'!$X$30:$X$50)</f>
        <v>0</v>
      </c>
      <c r="N8" s="18">
        <f>-SUMIF('CC1'!$V$30:$V$50,N$1,'CC1'!$X$30:$X$50)</f>
        <v>0</v>
      </c>
      <c r="O8" s="18">
        <f>-SUMIF('CC1'!$V$30:$V$50,O$1,'CC1'!$X$30:$X$50)</f>
        <v>0</v>
      </c>
      <c r="P8" s="18">
        <f>-SUMIF('CC1'!$V$30:$V$50,P$1,'CC1'!$X$30:$X$50)</f>
        <v>0</v>
      </c>
      <c r="Q8" s="18">
        <f>-SUMIF('CC1'!$V$30:$V$50,Q$1,'CC1'!$X$30:$X$50)</f>
        <v>0</v>
      </c>
      <c r="R8" s="18">
        <f>-SUMIF('CC1'!$V$30:$V$50,R$1,'CC1'!$X$30:$X$50)</f>
        <v>0</v>
      </c>
      <c r="S8" s="18">
        <f>-SUMIF('CC1'!$V$30:$V$50,S$1,'CC1'!$X$30:$X$50)</f>
        <v>0</v>
      </c>
      <c r="T8" s="18">
        <f>-SUMIF('CC1'!$V$30:$V$50,T$1,'CC1'!$X$30:$X$50)</f>
        <v>0</v>
      </c>
      <c r="U8" s="18">
        <f>-SUMIF('CC1'!$V$30:$V$50,U$1,'CC1'!$X$30:$X$50)</f>
        <v>0</v>
      </c>
      <c r="V8" s="18">
        <f>-SUMIF('CC1'!$V$30:$V$50,V$1,'CC1'!$X$30:$X$50)</f>
        <v>0</v>
      </c>
      <c r="W8" s="18">
        <f>-SUMIF('CC1'!$V$30:$V$50,W$1,'CC1'!$X$30:$X$50)</f>
        <v>0</v>
      </c>
      <c r="X8" s="18">
        <f>-SUMIF('CC1'!$V$30:$V$50,X$1,'CC1'!$X$30:$X$50)</f>
        <v>0</v>
      </c>
      <c r="Y8" s="18">
        <f>-SUMIF('CC1'!$V$30:$V$50,Y$1,'CC1'!$X$30:$X$50)</f>
        <v>0</v>
      </c>
      <c r="Z8" s="18">
        <f>-SUMIF('CC1'!$V$30:$V$50,Z$1,'CC1'!$X$30:$X$50)</f>
        <v>0</v>
      </c>
      <c r="AA8" s="18">
        <f>-SUMIF('CC1'!$V$30:$V$50,AA$1,'CC1'!$X$30:$X$50)</f>
        <v>0</v>
      </c>
      <c r="AB8" s="18">
        <f>-SUMIF('CC1'!$V$30:$V$50,AB$1,'CC1'!$X$30:$X$50)</f>
        <v>0</v>
      </c>
      <c r="AC8" s="18">
        <f>-SUMIF('CC1'!$V$30:$V$50,AC$1,'CC1'!$X$30:$X$50)</f>
        <v>0</v>
      </c>
      <c r="AD8" s="18">
        <f>-SUMIF('CC1'!$V$30:$V$50,AD$1,'CC1'!$X$30:$X$50)</f>
        <v>0</v>
      </c>
      <c r="AE8" s="18">
        <f>-SUMIF('CC1'!$V$30:$V$50,AE$1,'CC1'!$X$30:$X$50)</f>
        <v>-5</v>
      </c>
      <c r="AF8" s="19">
        <f>-SUMIF('CC1'!$V$30:$V$50,AF$1,'CC1'!$X$30:$X$50)</f>
        <v>0</v>
      </c>
      <c r="AG8" s="11">
        <f>SUM(B8:AF8)</f>
        <v>-5</v>
      </c>
      <c r="AH8" s="11">
        <f>SUM(AG8,'Jul 25'!AH8)</f>
        <v>-85</v>
      </c>
    </row>
    <row r="9" ht="20.7" customHeight="1">
      <c r="A9" t="s" s="12">
        <v>98</v>
      </c>
      <c r="B9" s="13">
        <f>-SUMIF('CC2'!$V$30:$V$50,B$1,'CC2'!$X$30:$X$50)</f>
        <v>0</v>
      </c>
      <c r="C9" s="14">
        <f>-SUMIF('CC2'!$V$30:$V$50,C$1,'CC2'!$X$30:$X$50)</f>
        <v>0</v>
      </c>
      <c r="D9" s="14">
        <f>-SUMIF('CC2'!$V$30:$V$50,D$1,'CC2'!$X$30:$X$50)</f>
        <v>0</v>
      </c>
      <c r="E9" s="14">
        <f>-SUMIF('CC2'!$V$30:$V$50,E$1,'CC2'!$X$30:$X$50)</f>
        <v>0</v>
      </c>
      <c r="F9" s="14">
        <f>-SUMIF('CC2'!$V$30:$V$50,F$1,'CC2'!$X$30:$X$50)</f>
        <v>0</v>
      </c>
      <c r="G9" s="14">
        <f>-SUMIF('CC2'!$V$30:$V$50,G$1,'CC2'!$X$30:$X$50)</f>
        <v>0</v>
      </c>
      <c r="H9" s="14">
        <f>-SUMIF('CC2'!$V$30:$V$50,H$1,'CC2'!$X$30:$X$50)</f>
        <v>0</v>
      </c>
      <c r="I9" s="14">
        <f>-SUMIF('CC2'!$V$30:$V$50,I$1,'CC2'!$X$30:$X$50)</f>
        <v>0</v>
      </c>
      <c r="J9" s="14">
        <f>-SUMIF('CC2'!$V$30:$V$50,J$1,'CC2'!$X$30:$X$50)</f>
        <v>0</v>
      </c>
      <c r="K9" s="14">
        <f>-SUMIF('CC2'!$V$30:$V$50,K$1,'CC2'!$X$30:$X$50)</f>
        <v>0</v>
      </c>
      <c r="L9" s="14">
        <f>-SUMIF('CC2'!$V$30:$V$50,L$1,'CC2'!$X$30:$X$50)</f>
        <v>0</v>
      </c>
      <c r="M9" s="14">
        <f>-SUMIF('CC2'!$V$30:$V$50,M$1,'CC2'!$X$30:$X$50)</f>
        <v>0</v>
      </c>
      <c r="N9" s="14">
        <f>-SUMIF('CC2'!$V$30:$V$50,N$1,'CC2'!$X$30:$X$50)</f>
        <v>0</v>
      </c>
      <c r="O9" s="14">
        <f>-SUMIF('CC2'!$V$30:$V$50,O$1,'CC2'!$X$30:$X$50)</f>
        <v>0</v>
      </c>
      <c r="P9" s="14">
        <f>-SUMIF('CC2'!$V$30:$V$50,P$1,'CC2'!$X$30:$X$50)</f>
        <v>0</v>
      </c>
      <c r="Q9" s="14">
        <f>-SUMIF('CC2'!$V$30:$V$50,Q$1,'CC2'!$X$30:$X$50)</f>
        <v>0</v>
      </c>
      <c r="R9" s="14">
        <f>-SUMIF('CC2'!$V$30:$V$50,R$1,'CC2'!$X$30:$X$50)</f>
        <v>0</v>
      </c>
      <c r="S9" s="14">
        <f>-SUMIF('CC2'!$V$30:$V$50,S$1,'CC2'!$X$30:$X$50)</f>
        <v>0</v>
      </c>
      <c r="T9" s="14">
        <f>-SUMIF('CC2'!$V$30:$V$50,T$1,'CC2'!$X$30:$X$50)</f>
        <v>0</v>
      </c>
      <c r="U9" s="14">
        <f>-SUMIF('CC2'!$V$30:$V$50,U$1,'CC2'!$X$30:$X$50)</f>
        <v>0</v>
      </c>
      <c r="V9" s="14">
        <f>-SUMIF('CC2'!$V$30:$V$50,V$1,'CC2'!$X$30:$X$50)</f>
        <v>0</v>
      </c>
      <c r="W9" s="14">
        <f>-SUMIF('CC2'!$V$30:$V$50,W$1,'CC2'!$X$30:$X$50)</f>
        <v>0</v>
      </c>
      <c r="X9" s="14">
        <f>-SUMIF('CC2'!$V$30:$V$50,X$1,'CC2'!$X$30:$X$50)</f>
        <v>0</v>
      </c>
      <c r="Y9" s="14">
        <f>-SUMIF('CC2'!$V$30:$V$50,Y$1,'CC2'!$X$30:$X$50)</f>
        <v>0</v>
      </c>
      <c r="Z9" s="14">
        <f>-SUMIF('CC2'!$V$30:$V$50,Z$1,'CC2'!$X$30:$X$50)</f>
        <v>0</v>
      </c>
      <c r="AA9" s="14">
        <f>-SUMIF('CC2'!$V$30:$V$50,AA$1,'CC2'!$X$30:$X$50)</f>
        <v>0</v>
      </c>
      <c r="AB9" s="14">
        <f>-SUMIF('CC2'!$V$30:$V$50,AB$1,'CC2'!$X$30:$X$50)</f>
        <v>0</v>
      </c>
      <c r="AC9" s="14">
        <f>-SUMIF('CC2'!$V$30:$V$50,AC$1,'CC2'!$X$30:$X$50)</f>
        <v>0</v>
      </c>
      <c r="AD9" s="14">
        <f>-SUMIF('CC2'!$V$30:$V$50,AD$1,'CC2'!$X$30:$X$50)</f>
        <v>0</v>
      </c>
      <c r="AE9" s="14">
        <f>-SUMIF('CC2'!$V$30:$V$50,AE$1,'CC2'!$X$30:$X$50)</f>
        <v>-23</v>
      </c>
      <c r="AF9" s="15">
        <f>-SUMIF('CC2'!$V$30:$V$50,AF$1,'CC2'!$X$30:$X$50)</f>
        <v>0</v>
      </c>
      <c r="AG9" s="16">
        <f>SUM(B9:AF9)</f>
        <v>-23</v>
      </c>
      <c r="AH9" s="16">
        <f>SUM(AG9,'Jul 25'!AH9)</f>
        <v>-184</v>
      </c>
    </row>
    <row r="10" ht="20.7" customHeight="1">
      <c r="A10" t="s" s="12">
        <v>99</v>
      </c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9"/>
      <c r="AG10" s="11">
        <f>SUM(B10:AF10)</f>
        <v>0</v>
      </c>
      <c r="AH10" s="11">
        <f>SUM(AG10,'Jul 25'!AH10)</f>
        <v>0</v>
      </c>
    </row>
    <row r="11" ht="20.7" customHeight="1">
      <c r="A11" t="s" s="12">
        <v>100</v>
      </c>
      <c r="B11" s="13">
        <f>-SUMIF('Checking1'!$V$30:$V$50,B$1,'Checking1'!$X$30:$X$50)</f>
        <v>0</v>
      </c>
      <c r="C11" s="14">
        <f>-SUMIF('Checking1'!$V$30:$V$50,C$1,'Checking1'!$X$30:$X$50)</f>
        <v>0</v>
      </c>
      <c r="D11" s="14">
        <f>-SUMIF('Checking1'!$V$30:$V$50,D$1,'Checking1'!$X$30:$X$50)</f>
        <v>0</v>
      </c>
      <c r="E11" s="14">
        <f>-SUMIF('Checking1'!$V$30:$V$50,E$1,'Checking1'!$X$30:$X$50)</f>
        <v>0</v>
      </c>
      <c r="F11" s="14">
        <f>-SUMIF('Checking1'!$V$30:$V$50,F$1,'Checking1'!$X$30:$X$50)</f>
        <v>0</v>
      </c>
      <c r="G11" s="14">
        <f>-SUMIF('Checking1'!$V$30:$V$50,G$1,'Checking1'!$X$30:$X$50)</f>
        <v>0</v>
      </c>
      <c r="H11" s="14">
        <f>-SUMIF('Checking1'!$V$30:$V$50,H$1,'Checking1'!$X$30:$X$50)</f>
        <v>0</v>
      </c>
      <c r="I11" s="14">
        <f>-SUMIF('Checking1'!$V$30:$V$50,I$1,'Checking1'!$X$30:$X$50)</f>
        <v>0</v>
      </c>
      <c r="J11" s="14">
        <f>-SUMIF('Checking1'!$V$30:$V$50,J$1,'Checking1'!$X$30:$X$50)</f>
        <v>0</v>
      </c>
      <c r="K11" s="14">
        <f>-SUMIF('Checking1'!$V$30:$V$50,K$1,'Checking1'!$X$30:$X$50)</f>
        <v>0</v>
      </c>
      <c r="L11" s="14">
        <f>-SUMIF('Checking1'!$V$30:$V$50,L$1,'Checking1'!$X$30:$X$50)</f>
        <v>0</v>
      </c>
      <c r="M11" s="14">
        <f>-SUMIF('Checking1'!$V$30:$V$50,M$1,'Checking1'!$X$30:$X$50)</f>
        <v>0</v>
      </c>
      <c r="N11" s="14">
        <f>-SUMIF('Checking1'!$V$30:$V$50,N$1,'Checking1'!$X$30:$X$50)</f>
        <v>0</v>
      </c>
      <c r="O11" s="14">
        <f>-SUMIF('Checking1'!$V$30:$V$50,O$1,'Checking1'!$X$30:$X$50)</f>
        <v>0</v>
      </c>
      <c r="P11" s="14">
        <f>-SUMIF('Checking1'!$V$30:$V$50,P$1,'Checking1'!$X$30:$X$50)</f>
        <v>0</v>
      </c>
      <c r="Q11" s="14">
        <f>-SUMIF('Checking1'!$V$30:$V$50,Q$1,'Checking1'!$X$30:$X$50)</f>
        <v>0</v>
      </c>
      <c r="R11" s="14">
        <f>-SUMIF('Checking1'!$V$30:$V$50,R$1,'Checking1'!$X$30:$X$50)</f>
        <v>0</v>
      </c>
      <c r="S11" s="14">
        <f>-SUMIF('Checking1'!$V$30:$V$50,S$1,'Checking1'!$X$30:$X$50)</f>
        <v>0</v>
      </c>
      <c r="T11" s="14">
        <f>-SUMIF('Checking1'!$V$30:$V$50,T$1,'Checking1'!$X$30:$X$50)</f>
        <v>0</v>
      </c>
      <c r="U11" s="14">
        <f>-SUMIF('Checking1'!$V$30:$V$50,U$1,'Checking1'!$X$30:$X$50)</f>
        <v>0</v>
      </c>
      <c r="V11" s="14">
        <f>-SUMIF('Checking1'!$V$30:$V$50,V$1,'Checking1'!$X$30:$X$50)</f>
        <v>0</v>
      </c>
      <c r="W11" s="14">
        <f>-SUMIF('Checking1'!$V$30:$V$50,W$1,'Checking1'!$X$30:$X$50)</f>
        <v>0</v>
      </c>
      <c r="X11" s="14">
        <f>-SUMIF('Checking1'!$V$30:$V$50,X$1,'Checking1'!$X$30:$X$50)</f>
        <v>0</v>
      </c>
      <c r="Y11" s="14">
        <f>-SUMIF('Checking1'!$V$30:$V$50,Y$1,'Checking1'!$X$30:$X$50)</f>
        <v>0</v>
      </c>
      <c r="Z11" s="14">
        <f>-SUMIF('Checking1'!$V$30:$V$50,Z$1,'Checking1'!$X$30:$X$50)</f>
        <v>0</v>
      </c>
      <c r="AA11" s="14">
        <f>-SUMIF('Checking1'!$V$30:$V$50,AA$1,'Checking1'!$X$30:$X$50)</f>
        <v>0</v>
      </c>
      <c r="AB11" s="14">
        <f>-SUMIF('Checking1'!$V$30:$V$50,AB$1,'Checking1'!$X$30:$X$50)</f>
        <v>0</v>
      </c>
      <c r="AC11" s="14">
        <f>-SUMIF('Checking1'!$V$30:$V$50,AC$1,'Checking1'!$X$30:$X$50)</f>
        <v>0</v>
      </c>
      <c r="AD11" s="14">
        <f>-SUMIF('Checking1'!$V$30:$V$50,AD$1,'Checking1'!$X$30:$X$50)</f>
        <v>0</v>
      </c>
      <c r="AE11" s="14">
        <f>-SUMIF('Checking1'!$V$30:$V$50,AE$1,'Checking1'!$X$30:$X$50)</f>
        <v>0</v>
      </c>
      <c r="AF11" s="15">
        <f>-SUMIF('Checking1'!$V$30:$V$50,AF$1,'Checking1'!$X$30:$X$50)</f>
        <v>0</v>
      </c>
      <c r="AG11" s="16">
        <f>SUM(B11:AF11)</f>
        <v>0</v>
      </c>
      <c r="AH11" s="16">
        <f>SUM(AG11,'Jul 25'!AH11)</f>
        <v>-23</v>
      </c>
    </row>
    <row r="12" ht="20.7" customHeight="1">
      <c r="A12" s="23"/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9"/>
      <c r="AG12" s="11"/>
      <c r="AH12" s="31"/>
    </row>
    <row r="13" ht="20.7" customHeight="1">
      <c r="A13" t="s" s="12">
        <v>101</v>
      </c>
      <c r="B13" s="13">
        <f>SUM(B8:B11)</f>
        <v>0</v>
      </c>
      <c r="C13" s="14">
        <f>SUM(C8:C11)</f>
        <v>0</v>
      </c>
      <c r="D13" s="14">
        <f>SUM(D8:D11)</f>
        <v>0</v>
      </c>
      <c r="E13" s="14">
        <f>SUM(E8:E11)</f>
        <v>0</v>
      </c>
      <c r="F13" s="14">
        <f>SUM(F8:F11)</f>
        <v>0</v>
      </c>
      <c r="G13" s="14">
        <f>SUM(G8:G11)</f>
        <v>0</v>
      </c>
      <c r="H13" s="14">
        <f>SUM(H8:H11)</f>
        <v>0</v>
      </c>
      <c r="I13" s="14">
        <f>SUM(I8:I11)</f>
        <v>0</v>
      </c>
      <c r="J13" s="14">
        <f>SUM(J8:J11)</f>
        <v>0</v>
      </c>
      <c r="K13" s="14">
        <f>SUM(K8:K11)</f>
        <v>0</v>
      </c>
      <c r="L13" s="14">
        <f>SUM(L8:L11)</f>
        <v>0</v>
      </c>
      <c r="M13" s="14">
        <f>SUM(M8:M11)</f>
        <v>0</v>
      </c>
      <c r="N13" s="14">
        <f>SUM(N8:N11)</f>
        <v>0</v>
      </c>
      <c r="O13" s="14">
        <f>SUM(O8:O11)</f>
        <v>0</v>
      </c>
      <c r="P13" s="14">
        <f>SUM(P8:P11)</f>
        <v>0</v>
      </c>
      <c r="Q13" s="14">
        <f>SUM(Q8:Q11)</f>
        <v>0</v>
      </c>
      <c r="R13" s="14">
        <f>SUM(R8:R11)</f>
        <v>0</v>
      </c>
      <c r="S13" s="14">
        <f>SUM(S8:S11)</f>
        <v>0</v>
      </c>
      <c r="T13" s="14">
        <f>SUM(T8:T11)</f>
        <v>0</v>
      </c>
      <c r="U13" s="14">
        <f>SUM(U8:U11)</f>
        <v>0</v>
      </c>
      <c r="V13" s="14">
        <f>SUM(V8:V11)</f>
        <v>0</v>
      </c>
      <c r="W13" s="14">
        <f>SUM(W8:W11)</f>
        <v>0</v>
      </c>
      <c r="X13" s="14">
        <f>SUM(X8:X11)</f>
        <v>0</v>
      </c>
      <c r="Y13" s="14">
        <f>SUM(Y8:Y11)</f>
        <v>0</v>
      </c>
      <c r="Z13" s="14">
        <f>SUM(Z8:Z11)</f>
        <v>0</v>
      </c>
      <c r="AA13" s="14">
        <f>SUM(AA8:AA11)</f>
        <v>0</v>
      </c>
      <c r="AB13" s="14">
        <f>SUM(AB8:AB11)</f>
        <v>0</v>
      </c>
      <c r="AC13" s="14">
        <f>SUM(AC8:AC11)</f>
        <v>0</v>
      </c>
      <c r="AD13" s="14">
        <f>SUM(AD8:AD11)</f>
        <v>0</v>
      </c>
      <c r="AE13" s="14">
        <f>SUM(AE8:AE11)</f>
        <v>-28</v>
      </c>
      <c r="AF13" s="15">
        <f>SUM(AF8:AF11)</f>
        <v>0</v>
      </c>
      <c r="AG13" s="16">
        <f>SUM(AG8:AG11)</f>
        <v>-28</v>
      </c>
      <c r="AH13" s="16">
        <f>SUM(AG13,'Jul 25'!AH13)</f>
        <v>-292</v>
      </c>
    </row>
    <row r="14" ht="20.7" customHeight="1">
      <c r="A14" s="23"/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9"/>
      <c r="AG14" t="s" s="165">
        <v>102</v>
      </c>
      <c r="AH14" t="s" s="165">
        <v>105</v>
      </c>
    </row>
    <row r="15" ht="20.7" customHeight="1">
      <c r="A15" s="23"/>
      <c r="B15" s="13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5"/>
      <c r="AG15" s="16">
        <f>SUM(AG13,AG6)</f>
        <v>-28</v>
      </c>
      <c r="AH15" s="16">
        <f>SUM(AG15,'Jul 25'!AH15)</f>
        <v>-292</v>
      </c>
    </row>
  </sheetData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G15"/>
  <sheetViews>
    <sheetView workbookViewId="0" showGridLines="0" defaultGridColor="1">
      <pane topLeftCell="B2" xSplit="1" ySplit="1" activePane="bottomRight" state="frozen"/>
    </sheetView>
  </sheetViews>
  <sheetFormatPr defaultColWidth="16.3333" defaultRowHeight="19.9" customHeight="1" outlineLevelRow="0" outlineLevelCol="0"/>
  <cols>
    <col min="1" max="1" width="15" style="174" customWidth="1"/>
    <col min="2" max="10" width="6" style="174" customWidth="1"/>
    <col min="11" max="30" width="6.85156" style="174" customWidth="1"/>
    <col min="31" max="32" width="7.5" style="174" customWidth="1"/>
    <col min="33" max="33" width="8.5" style="174" customWidth="1"/>
    <col min="34" max="16384" width="16.3516" style="174" customWidth="1"/>
  </cols>
  <sheetData>
    <row r="1" ht="20.7" customHeight="1">
      <c r="A1" s="64"/>
      <c r="B1" s="65">
        <v>45901</v>
      </c>
      <c r="C1" s="65">
        <v>45902</v>
      </c>
      <c r="D1" s="65">
        <v>45903</v>
      </c>
      <c r="E1" s="65">
        <v>45904</v>
      </c>
      <c r="F1" s="65">
        <v>45905</v>
      </c>
      <c r="G1" s="65">
        <v>45906</v>
      </c>
      <c r="H1" s="65">
        <v>45907</v>
      </c>
      <c r="I1" s="65">
        <v>45908</v>
      </c>
      <c r="J1" s="65">
        <v>45909</v>
      </c>
      <c r="K1" s="65">
        <v>45910</v>
      </c>
      <c r="L1" s="65">
        <v>45911</v>
      </c>
      <c r="M1" s="65">
        <v>45912</v>
      </c>
      <c r="N1" s="65">
        <v>45913</v>
      </c>
      <c r="O1" s="65">
        <v>45914</v>
      </c>
      <c r="P1" s="65">
        <v>45915</v>
      </c>
      <c r="Q1" s="65">
        <v>45916</v>
      </c>
      <c r="R1" s="65">
        <v>45917</v>
      </c>
      <c r="S1" s="65">
        <v>45918</v>
      </c>
      <c r="T1" s="65">
        <v>45919</v>
      </c>
      <c r="U1" s="65">
        <v>45920</v>
      </c>
      <c r="V1" s="65">
        <v>45921</v>
      </c>
      <c r="W1" s="65">
        <v>45922</v>
      </c>
      <c r="X1" s="65">
        <v>45923</v>
      </c>
      <c r="Y1" s="65">
        <v>45924</v>
      </c>
      <c r="Z1" s="65">
        <v>45925</v>
      </c>
      <c r="AA1" s="65">
        <v>45926</v>
      </c>
      <c r="AB1" s="65">
        <v>45927</v>
      </c>
      <c r="AC1" s="65">
        <v>45928</v>
      </c>
      <c r="AD1" s="65">
        <v>45929</v>
      </c>
      <c r="AE1" s="160">
        <v>45930</v>
      </c>
      <c r="AF1" t="s" s="6">
        <v>1</v>
      </c>
      <c r="AG1" t="s" s="6">
        <v>103</v>
      </c>
    </row>
    <row r="2" ht="20.7" customHeight="1">
      <c r="A2" s="161"/>
      <c r="B2" t="s" s="162">
        <v>92</v>
      </c>
      <c r="C2" t="s" s="154">
        <v>93</v>
      </c>
      <c r="D2" t="s" s="154">
        <v>87</v>
      </c>
      <c r="E2" t="s" s="154">
        <v>88</v>
      </c>
      <c r="F2" t="s" s="154">
        <v>89</v>
      </c>
      <c r="G2" t="s" s="154">
        <v>104</v>
      </c>
      <c r="H2" t="s" s="154">
        <v>91</v>
      </c>
      <c r="I2" t="s" s="154">
        <v>92</v>
      </c>
      <c r="J2" t="s" s="154">
        <v>93</v>
      </c>
      <c r="K2" t="s" s="154">
        <v>87</v>
      </c>
      <c r="L2" t="s" s="154">
        <v>88</v>
      </c>
      <c r="M2" t="s" s="154">
        <v>89</v>
      </c>
      <c r="N2" t="s" s="154">
        <v>104</v>
      </c>
      <c r="O2" t="s" s="154">
        <v>91</v>
      </c>
      <c r="P2" t="s" s="154">
        <v>92</v>
      </c>
      <c r="Q2" t="s" s="154">
        <v>93</v>
      </c>
      <c r="R2" t="s" s="154">
        <v>87</v>
      </c>
      <c r="S2" t="s" s="154">
        <v>88</v>
      </c>
      <c r="T2" t="s" s="154">
        <v>89</v>
      </c>
      <c r="U2" t="s" s="154">
        <v>104</v>
      </c>
      <c r="V2" t="s" s="154">
        <v>91</v>
      </c>
      <c r="W2" t="s" s="154">
        <v>92</v>
      </c>
      <c r="X2" t="s" s="154">
        <v>93</v>
      </c>
      <c r="Y2" t="s" s="154">
        <v>87</v>
      </c>
      <c r="Z2" t="s" s="154">
        <v>88</v>
      </c>
      <c r="AA2" t="s" s="154">
        <v>89</v>
      </c>
      <c r="AB2" t="s" s="154">
        <v>104</v>
      </c>
      <c r="AC2" t="s" s="154">
        <v>91</v>
      </c>
      <c r="AD2" t="s" s="154">
        <v>92</v>
      </c>
      <c r="AE2" t="s" s="163">
        <v>93</v>
      </c>
      <c r="AF2" s="31"/>
      <c r="AG2" s="31"/>
    </row>
    <row r="3" ht="20.7" customHeight="1">
      <c r="A3" t="s" s="12">
        <v>94</v>
      </c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>
        <f>'Pay_Leave'!P20</f>
        <v>0</v>
      </c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>
        <f>'Pay_Leave'!P21</f>
        <v>0</v>
      </c>
      <c r="AB3" s="14"/>
      <c r="AC3" s="14"/>
      <c r="AD3" s="14"/>
      <c r="AE3" s="15"/>
      <c r="AF3" s="16">
        <f>SUM(B3:AE3)</f>
        <v>0</v>
      </c>
      <c r="AG3" s="16">
        <f>SUM(AF3,'Aug 25'!AH3)</f>
        <v>0</v>
      </c>
    </row>
    <row r="4" ht="20.7" customHeight="1">
      <c r="A4" t="s" s="12">
        <v>95</v>
      </c>
      <c r="B4" s="17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9"/>
      <c r="AF4" s="11">
        <f>SUM(B4:AE4)</f>
        <v>0</v>
      </c>
      <c r="AG4" s="11">
        <f>SUM(AF4,'Aug 25'!AH4)</f>
        <v>0</v>
      </c>
    </row>
    <row r="5" ht="20.7" customHeight="1">
      <c r="A5" s="23"/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5"/>
      <c r="AF5" s="16"/>
      <c r="AG5" s="27"/>
    </row>
    <row r="6" ht="20.7" customHeight="1">
      <c r="A6" t="s" s="12">
        <v>96</v>
      </c>
      <c r="B6" s="17">
        <f>SUM(B3:B4)</f>
        <v>0</v>
      </c>
      <c r="C6" s="18">
        <f>SUM(C3:C4)</f>
        <v>0</v>
      </c>
      <c r="D6" s="18">
        <f>SUM(D3:D4)</f>
        <v>0</v>
      </c>
      <c r="E6" s="18">
        <f>SUM(E3:E4)</f>
        <v>0</v>
      </c>
      <c r="F6" s="18">
        <f>SUM(F3:F4)</f>
        <v>0</v>
      </c>
      <c r="G6" s="18">
        <f>SUM(G3:G4)</f>
        <v>0</v>
      </c>
      <c r="H6" s="18">
        <f>SUM(H3:H4)</f>
        <v>0</v>
      </c>
      <c r="I6" s="18">
        <f>SUM(I3:I4)</f>
        <v>0</v>
      </c>
      <c r="J6" s="18">
        <f>SUM(J3:J4)</f>
        <v>0</v>
      </c>
      <c r="K6" s="18">
        <f>SUM(K3:K4)</f>
        <v>0</v>
      </c>
      <c r="L6" s="18">
        <f>SUM(L3:L4)</f>
        <v>0</v>
      </c>
      <c r="M6" s="18">
        <f>SUM(M3:M4)</f>
        <v>0</v>
      </c>
      <c r="N6" s="18">
        <f>SUM(N3:N4)</f>
        <v>0</v>
      </c>
      <c r="O6" s="18">
        <f>SUM(O3:O4)</f>
        <v>0</v>
      </c>
      <c r="P6" s="18">
        <f>SUM(P3:P4)</f>
        <v>0</v>
      </c>
      <c r="Q6" s="18">
        <f>SUM(Q3:Q4)</f>
        <v>0</v>
      </c>
      <c r="R6" s="18">
        <f>SUM(R3:R4)</f>
        <v>0</v>
      </c>
      <c r="S6" s="18">
        <f>SUM(S3:S4)</f>
        <v>0</v>
      </c>
      <c r="T6" s="18">
        <f>SUM(T3:T4)</f>
        <v>0</v>
      </c>
      <c r="U6" s="18">
        <f>SUM(U3:U4)</f>
        <v>0</v>
      </c>
      <c r="V6" s="18">
        <f>SUM(V3:V4)</f>
        <v>0</v>
      </c>
      <c r="W6" s="18">
        <f>SUM(W3:W4)</f>
        <v>0</v>
      </c>
      <c r="X6" s="18">
        <f>SUM(X3:X4)</f>
        <v>0</v>
      </c>
      <c r="Y6" s="18">
        <f>SUM(Y3:Y4)</f>
        <v>0</v>
      </c>
      <c r="Z6" s="18">
        <f>SUM(Z3:Z4)</f>
        <v>0</v>
      </c>
      <c r="AA6" s="18">
        <f>SUM(AA3:AA4)</f>
        <v>0</v>
      </c>
      <c r="AB6" s="18">
        <f>SUM(AB3:AB4)</f>
        <v>0</v>
      </c>
      <c r="AC6" s="18">
        <f>SUM(AC3:AC4)</f>
        <v>0</v>
      </c>
      <c r="AD6" s="18">
        <f>SUM(AD3:AD4)</f>
        <v>0</v>
      </c>
      <c r="AE6" s="19">
        <f>SUM(AE3:AE4)</f>
        <v>0</v>
      </c>
      <c r="AF6" s="11">
        <f>SUM(B6:AE6)</f>
        <v>0</v>
      </c>
      <c r="AG6" s="11">
        <f>SUM(AF6,'Aug 25'!AH6)</f>
        <v>0</v>
      </c>
    </row>
    <row r="7" ht="20.7" customHeight="1">
      <c r="A7" s="23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5"/>
      <c r="AF7" s="16"/>
      <c r="AG7" s="27"/>
    </row>
    <row r="8" ht="20.7" customHeight="1">
      <c r="A8" t="s" s="12">
        <v>97</v>
      </c>
      <c r="B8" s="17">
        <f>-SUMIF('CC1'!$Y$30:$Y$50,B$1,'CC1'!$AA$30:$AA$50)</f>
        <v>0</v>
      </c>
      <c r="C8" s="18">
        <f>-SUMIF('CC1'!$Y$30:$Y$50,C$1,'CC1'!$AA$30:$AA$50)</f>
        <v>0</v>
      </c>
      <c r="D8" s="18">
        <f>-SUMIF('CC1'!$Y$30:$Y$50,D$1,'CC1'!$AA$30:$AA$50)</f>
        <v>0</v>
      </c>
      <c r="E8" s="18">
        <f>-SUMIF('CC1'!$Y$30:$Y$50,E$1,'CC1'!$AA$30:$AA$50)</f>
        <v>0</v>
      </c>
      <c r="F8" s="18">
        <f>-SUMIF('CC1'!$Y$30:$Y$50,F$1,'CC1'!$AA$30:$AA$50)</f>
        <v>0</v>
      </c>
      <c r="G8" s="18">
        <f>-SUMIF('CC1'!$Y$30:$Y$50,G$1,'CC1'!$AA$30:$AA$50)</f>
        <v>0</v>
      </c>
      <c r="H8" s="18">
        <f>-SUMIF('CC1'!$Y$30:$Y$50,H$1,'CC1'!$AA$30:$AA$50)</f>
        <v>0</v>
      </c>
      <c r="I8" s="18">
        <f>-SUMIF('CC1'!$Y$30:$Y$50,I$1,'CC1'!$AA$30:$AA$50)</f>
        <v>0</v>
      </c>
      <c r="J8" s="18">
        <f>-SUMIF('CC1'!$Y$30:$Y$50,J$1,'CC1'!$AA$30:$AA$50)</f>
        <v>0</v>
      </c>
      <c r="K8" s="18">
        <f>-SUMIF('CC1'!$Y$30:$Y$50,K$1,'CC1'!$AA$30:$AA$50)</f>
        <v>0</v>
      </c>
      <c r="L8" s="18">
        <f>-SUMIF('CC1'!$Y$30:$Y$50,L$1,'CC1'!$AA$30:$AA$50)</f>
        <v>0</v>
      </c>
      <c r="M8" s="18">
        <f>-SUMIF('CC1'!$Y$30:$Y$50,M$1,'CC1'!$AA$30:$AA$50)</f>
        <v>0</v>
      </c>
      <c r="N8" s="18">
        <f>-SUMIF('CC1'!$Y$30:$Y$50,N$1,'CC1'!$AA$30:$AA$50)</f>
        <v>0</v>
      </c>
      <c r="O8" s="18">
        <f>-SUMIF('CC1'!$Y$30:$Y$50,O$1,'CC1'!$AA$30:$AA$50)</f>
        <v>0</v>
      </c>
      <c r="P8" s="18">
        <f>-SUMIF('CC1'!$Y$30:$Y$50,P$1,'CC1'!$AA$30:$AA$50)</f>
        <v>0</v>
      </c>
      <c r="Q8" s="18">
        <f>-SUMIF('CC1'!$Y$30:$Y$50,Q$1,'CC1'!$AA$30:$AA$50)</f>
        <v>0</v>
      </c>
      <c r="R8" s="18">
        <f>-SUMIF('CC1'!$Y$30:$Y$50,R$1,'CC1'!$AA$30:$AA$50)</f>
        <v>0</v>
      </c>
      <c r="S8" s="18">
        <f>-SUMIF('CC1'!$Y$30:$Y$50,S$1,'CC1'!$AA$30:$AA$50)</f>
        <v>0</v>
      </c>
      <c r="T8" s="18">
        <f>-SUMIF('CC1'!$Y$30:$Y$50,T$1,'CC1'!$AA$30:$AA$50)</f>
        <v>0</v>
      </c>
      <c r="U8" s="18">
        <f>-SUMIF('CC1'!$Y$30:$Y$50,U$1,'CC1'!$AA$30:$AA$50)</f>
        <v>0</v>
      </c>
      <c r="V8" s="18">
        <f>-SUMIF('CC1'!$Y$30:$Y$50,V$1,'CC1'!$AA$30:$AA$50)</f>
        <v>0</v>
      </c>
      <c r="W8" s="18">
        <f>-SUMIF('CC1'!$Y$30:$Y$50,W$1,'CC1'!$AA$30:$AA$50)</f>
        <v>0</v>
      </c>
      <c r="X8" s="18">
        <f>-SUMIF('CC1'!$Y$30:$Y$50,X$1,'CC1'!$AA$30:$AA$50)</f>
        <v>0</v>
      </c>
      <c r="Y8" s="18">
        <f>-SUMIF('CC1'!$Y$30:$Y$50,Y$1,'CC1'!$AA$30:$AA$50)</f>
        <v>0</v>
      </c>
      <c r="Z8" s="18">
        <f>-SUMIF('CC1'!$Y$30:$Y$50,Z$1,'CC1'!$AA$30:$AA$50)</f>
        <v>0</v>
      </c>
      <c r="AA8" s="18">
        <f>-SUMIF('CC1'!$Y$30:$Y$50,AA$1,'CC1'!$AA$30:$AA$50)</f>
        <v>0</v>
      </c>
      <c r="AB8" s="18">
        <f>-SUMIF('CC1'!$Y$30:$Y$50,AB$1,'CC1'!$AA$30:$AA$50)</f>
        <v>0</v>
      </c>
      <c r="AC8" s="18">
        <f>-SUMIF('CC1'!$Y$30:$Y$50,AC$1,'CC1'!$AA$30:$AA$50)</f>
        <v>0</v>
      </c>
      <c r="AD8" s="18">
        <f>-SUMIF('CC1'!$Y$30:$Y$50,AD$1,'CC1'!$AA$30:$AA$50)</f>
        <v>0</v>
      </c>
      <c r="AE8" s="19">
        <f>-SUMIF('CC1'!$Y$30:$Y$50,AE$1,'CC1'!$AA$30:$AA$50)</f>
        <v>-5</v>
      </c>
      <c r="AF8" s="11">
        <f>SUM(B8:AE8)</f>
        <v>-5</v>
      </c>
      <c r="AG8" s="11">
        <f>SUM(AF8,'Aug 25'!AH8)</f>
        <v>-90</v>
      </c>
    </row>
    <row r="9" ht="20.7" customHeight="1">
      <c r="A9" t="s" s="12">
        <v>98</v>
      </c>
      <c r="B9" s="13">
        <f>-SUMIF('CC2'!$Y$30:$Y$50,B$1,'CC2'!$AA$30:$AA$50)</f>
        <v>0</v>
      </c>
      <c r="C9" s="14">
        <f>-SUMIF('CC2'!$Y$30:$Y$50,C$1,'CC2'!$AA$30:$AA$50)</f>
        <v>0</v>
      </c>
      <c r="D9" s="14">
        <f>-SUMIF('CC2'!$Y$30:$Y$50,D$1,'CC2'!$AA$30:$AA$50)</f>
        <v>0</v>
      </c>
      <c r="E9" s="14">
        <f>-SUMIF('CC2'!$Y$30:$Y$50,E$1,'CC2'!$AA$30:$AA$50)</f>
        <v>0</v>
      </c>
      <c r="F9" s="14">
        <f>-SUMIF('CC2'!$Y$30:$Y$50,F$1,'CC2'!$AA$30:$AA$50)</f>
        <v>0</v>
      </c>
      <c r="G9" s="14">
        <f>-SUMIF('CC2'!$Y$30:$Y$50,G$1,'CC2'!$AA$30:$AA$50)</f>
        <v>0</v>
      </c>
      <c r="H9" s="14">
        <f>-SUMIF('CC2'!$Y$30:$Y$50,H$1,'CC2'!$AA$30:$AA$50)</f>
        <v>0</v>
      </c>
      <c r="I9" s="14">
        <f>-SUMIF('CC2'!$Y$30:$Y$50,I$1,'CC2'!$AA$30:$AA$50)</f>
        <v>0</v>
      </c>
      <c r="J9" s="14">
        <f>-SUMIF('CC2'!$Y$30:$Y$50,J$1,'CC2'!$AA$30:$AA$50)</f>
        <v>0</v>
      </c>
      <c r="K9" s="14">
        <f>-SUMIF('CC2'!$Y$30:$Y$50,K$1,'CC2'!$AA$30:$AA$50)</f>
        <v>0</v>
      </c>
      <c r="L9" s="14">
        <f>-SUMIF('CC2'!$Y$30:$Y$50,L$1,'CC2'!$AA$30:$AA$50)</f>
        <v>0</v>
      </c>
      <c r="M9" s="14">
        <f>-SUMIF('CC2'!$Y$30:$Y$50,M$1,'CC2'!$AA$30:$AA$50)</f>
        <v>0</v>
      </c>
      <c r="N9" s="14">
        <f>-SUMIF('CC2'!$Y$30:$Y$50,N$1,'CC2'!$AA$30:$AA$50)</f>
        <v>0</v>
      </c>
      <c r="O9" s="14">
        <f>-SUMIF('CC2'!$Y$30:$Y$50,O$1,'CC2'!$AA$30:$AA$50)</f>
        <v>0</v>
      </c>
      <c r="P9" s="14">
        <f>-SUMIF('CC2'!$Y$30:$Y$50,P$1,'CC2'!$AA$30:$AA$50)</f>
        <v>0</v>
      </c>
      <c r="Q9" s="14">
        <f>-SUMIF('CC2'!$Y$30:$Y$50,Q$1,'CC2'!$AA$30:$AA$50)</f>
        <v>0</v>
      </c>
      <c r="R9" s="14">
        <f>-SUMIF('CC2'!$Y$30:$Y$50,R$1,'CC2'!$AA$30:$AA$50)</f>
        <v>0</v>
      </c>
      <c r="S9" s="14">
        <f>-SUMIF('CC2'!$Y$30:$Y$50,S$1,'CC2'!$AA$30:$AA$50)</f>
        <v>0</v>
      </c>
      <c r="T9" s="14">
        <f>-SUMIF('CC2'!$Y$30:$Y$50,T$1,'CC2'!$AA$30:$AA$50)</f>
        <v>0</v>
      </c>
      <c r="U9" s="14">
        <f>-SUMIF('CC2'!$Y$30:$Y$50,U$1,'CC2'!$AA$30:$AA$50)</f>
        <v>0</v>
      </c>
      <c r="V9" s="14">
        <f>-SUMIF('CC2'!$Y$30:$Y$50,V$1,'CC2'!$AA$30:$AA$50)</f>
        <v>0</v>
      </c>
      <c r="W9" s="14">
        <f>-SUMIF('CC2'!$Y$30:$Y$50,W$1,'CC2'!$AA$30:$AA$50)</f>
        <v>0</v>
      </c>
      <c r="X9" s="14">
        <f>-SUMIF('CC2'!$Y$30:$Y$50,X$1,'CC2'!$AA$30:$AA$50)</f>
        <v>0</v>
      </c>
      <c r="Y9" s="14">
        <f>-SUMIF('CC2'!$Y$30:$Y$50,Y$1,'CC2'!$AA$30:$AA$50)</f>
        <v>0</v>
      </c>
      <c r="Z9" s="14">
        <f>-SUMIF('CC2'!$Y$30:$Y$50,Z$1,'CC2'!$AA$30:$AA$50)</f>
        <v>0</v>
      </c>
      <c r="AA9" s="14">
        <f>-SUMIF('CC2'!$Y$30:$Y$50,AA$1,'CC2'!$AA$30:$AA$50)</f>
        <v>0</v>
      </c>
      <c r="AB9" s="14">
        <f>-SUMIF('CC2'!$Y$30:$Y$50,AB$1,'CC2'!$AA$30:$AA$50)</f>
        <v>0</v>
      </c>
      <c r="AC9" s="14">
        <f>-SUMIF('CC2'!$Y$30:$Y$50,AC$1,'CC2'!$AA$30:$AA$50)</f>
        <v>0</v>
      </c>
      <c r="AD9" s="14">
        <f>-SUMIF('CC2'!$Y$30:$Y$50,AD$1,'CC2'!$AA$30:$AA$50)</f>
        <v>0</v>
      </c>
      <c r="AE9" s="15">
        <f>-SUMIF('CC2'!$Y$30:$Y$50,AE$1,'CC2'!$AA$30:$AA$50)</f>
        <v>-23</v>
      </c>
      <c r="AF9" s="16">
        <f>SUM(B9:AE9)</f>
        <v>-23</v>
      </c>
      <c r="AG9" s="16">
        <f>SUM(AF9,'Aug 25'!AH9)</f>
        <v>-207</v>
      </c>
    </row>
    <row r="10" ht="20.7" customHeight="1">
      <c r="A10" t="s" s="12">
        <v>99</v>
      </c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9"/>
      <c r="AF10" s="11">
        <f>SUM(B10:AE10)</f>
        <v>0</v>
      </c>
      <c r="AG10" s="11">
        <f>SUM(AF10,'Aug 25'!AH10)</f>
        <v>0</v>
      </c>
    </row>
    <row r="11" ht="20.7" customHeight="1">
      <c r="A11" t="s" s="12">
        <v>100</v>
      </c>
      <c r="B11" s="13">
        <f>-SUMIF('Checking1'!$Y$30:$Y$50,B$1,'Checking1'!$AA$30:$AA$50)</f>
        <v>0</v>
      </c>
      <c r="C11" s="14">
        <f>-SUMIF('Checking1'!$Y$30:$Y$50,C$1,'Checking1'!$AA$30:$AA$50)</f>
        <v>0</v>
      </c>
      <c r="D11" s="14">
        <f>-SUMIF('Checking1'!$Y$30:$Y$50,D$1,'Checking1'!$AA$30:$AA$50)</f>
        <v>0</v>
      </c>
      <c r="E11" s="14">
        <f>-SUMIF('Checking1'!$Y$30:$Y$50,E$1,'Checking1'!$AA$30:$AA$50)</f>
        <v>0</v>
      </c>
      <c r="F11" s="14">
        <f>-SUMIF('Checking1'!$Y$30:$Y$50,F$1,'Checking1'!$AA$30:$AA$50)</f>
        <v>0</v>
      </c>
      <c r="G11" s="14">
        <f>-SUMIF('Checking1'!$Y$30:$Y$50,G$1,'Checking1'!$AA$30:$AA$50)</f>
        <v>0</v>
      </c>
      <c r="H11" s="14">
        <f>-SUMIF('Checking1'!$Y$30:$Y$50,H$1,'Checking1'!$AA$30:$AA$50)</f>
        <v>0</v>
      </c>
      <c r="I11" s="14">
        <f>-SUMIF('Checking1'!$Y$30:$Y$50,I$1,'Checking1'!$AA$30:$AA$50)</f>
        <v>0</v>
      </c>
      <c r="J11" s="14">
        <f>-SUMIF('Checking1'!$Y$30:$Y$50,J$1,'Checking1'!$AA$30:$AA$50)</f>
        <v>0</v>
      </c>
      <c r="K11" s="14">
        <f>-SUMIF('Checking1'!$Y$30:$Y$50,K$1,'Checking1'!$AA$30:$AA$50)</f>
        <v>0</v>
      </c>
      <c r="L11" s="14">
        <f>-SUMIF('Checking1'!$Y$30:$Y$50,L$1,'Checking1'!$AA$30:$AA$50)</f>
        <v>0</v>
      </c>
      <c r="M11" s="14">
        <f>-SUMIF('Checking1'!$Y$30:$Y$50,M$1,'Checking1'!$AA$30:$AA$50)</f>
        <v>0</v>
      </c>
      <c r="N11" s="14">
        <f>-SUMIF('Checking1'!$Y$30:$Y$50,N$1,'Checking1'!$AA$30:$AA$50)</f>
        <v>0</v>
      </c>
      <c r="O11" s="14">
        <f>-SUMIF('Checking1'!$Y$30:$Y$50,O$1,'Checking1'!$AA$30:$AA$50)</f>
        <v>0</v>
      </c>
      <c r="P11" s="14">
        <f>-SUMIF('Checking1'!$Y$30:$Y$50,P$1,'Checking1'!$AA$30:$AA$50)</f>
        <v>0</v>
      </c>
      <c r="Q11" s="14">
        <f>-SUMIF('Checking1'!$Y$30:$Y$50,Q$1,'Checking1'!$AA$30:$AA$50)</f>
        <v>0</v>
      </c>
      <c r="R11" s="14">
        <f>-SUMIF('Checking1'!$Y$30:$Y$50,R$1,'Checking1'!$AA$30:$AA$50)</f>
        <v>0</v>
      </c>
      <c r="S11" s="14">
        <f>-SUMIF('Checking1'!$Y$30:$Y$50,S$1,'Checking1'!$AA$30:$AA$50)</f>
        <v>0</v>
      </c>
      <c r="T11" s="14">
        <f>-SUMIF('Checking1'!$Y$30:$Y$50,T$1,'Checking1'!$AA$30:$AA$50)</f>
        <v>0</v>
      </c>
      <c r="U11" s="14">
        <f>-SUMIF('Checking1'!$Y$30:$Y$50,U$1,'Checking1'!$AA$30:$AA$50)</f>
        <v>0</v>
      </c>
      <c r="V11" s="14">
        <f>-SUMIF('Checking1'!$Y$30:$Y$50,V$1,'Checking1'!$AA$30:$AA$50)</f>
        <v>0</v>
      </c>
      <c r="W11" s="14">
        <f>-SUMIF('Checking1'!$Y$30:$Y$50,W$1,'Checking1'!$AA$30:$AA$50)</f>
        <v>0</v>
      </c>
      <c r="X11" s="14">
        <f>-SUMIF('Checking1'!$Y$30:$Y$50,X$1,'Checking1'!$AA$30:$AA$50)</f>
        <v>0</v>
      </c>
      <c r="Y11" s="14">
        <f>-SUMIF('Checking1'!$Y$30:$Y$50,Y$1,'Checking1'!$AA$30:$AA$50)</f>
        <v>0</v>
      </c>
      <c r="Z11" s="14">
        <f>-SUMIF('Checking1'!$Y$30:$Y$50,Z$1,'Checking1'!$AA$30:$AA$50)</f>
        <v>0</v>
      </c>
      <c r="AA11" s="14">
        <f>-SUMIF('Checking1'!$Y$30:$Y$50,AA$1,'Checking1'!$AA$30:$AA$50)</f>
        <v>0</v>
      </c>
      <c r="AB11" s="14">
        <f>-SUMIF('Checking1'!$Y$30:$Y$50,AB$1,'Checking1'!$AA$30:$AA$50)</f>
        <v>0</v>
      </c>
      <c r="AC11" s="14">
        <f>-SUMIF('Checking1'!$Y$30:$Y$50,AC$1,'Checking1'!$AA$30:$AA$50)</f>
        <v>0</v>
      </c>
      <c r="AD11" s="14">
        <f>-SUMIF('Checking1'!$Y$30:$Y$50,AD$1,'Checking1'!$AA$30:$AA$50)</f>
        <v>0</v>
      </c>
      <c r="AE11" s="15">
        <f>-SUMIF('Checking1'!$Y$30:$Y$50,AE$1,'Checking1'!$AA$30:$AA$50)</f>
        <v>0</v>
      </c>
      <c r="AF11" s="16">
        <f>SUM(B11:AE11)</f>
        <v>0</v>
      </c>
      <c r="AG11" s="16">
        <f>SUM(AF11,'Aug 25'!AH11)</f>
        <v>-23</v>
      </c>
    </row>
    <row r="12" ht="20.7" customHeight="1">
      <c r="A12" s="23"/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9"/>
      <c r="AF12" s="11"/>
      <c r="AG12" s="31"/>
    </row>
    <row r="13" ht="20.7" customHeight="1">
      <c r="A13" t="s" s="12">
        <v>101</v>
      </c>
      <c r="B13" s="13">
        <f>SUM(B8:B11)</f>
        <v>0</v>
      </c>
      <c r="C13" s="14">
        <f>SUM(C8:C11)</f>
        <v>0</v>
      </c>
      <c r="D13" s="14">
        <f>SUM(D8:D11)</f>
        <v>0</v>
      </c>
      <c r="E13" s="14">
        <f>SUM(E8:E11)</f>
        <v>0</v>
      </c>
      <c r="F13" s="14">
        <f>SUM(F8:F11)</f>
        <v>0</v>
      </c>
      <c r="G13" s="14">
        <f>SUM(G8:G11)</f>
        <v>0</v>
      </c>
      <c r="H13" s="14">
        <f>SUM(H8:H11)</f>
        <v>0</v>
      </c>
      <c r="I13" s="14">
        <f>SUM(I8:I11)</f>
        <v>0</v>
      </c>
      <c r="J13" s="14">
        <f>SUM(J8:J11)</f>
        <v>0</v>
      </c>
      <c r="K13" s="14">
        <f>SUM(K8:K11)</f>
        <v>0</v>
      </c>
      <c r="L13" s="14">
        <f>SUM(L8:L11)</f>
        <v>0</v>
      </c>
      <c r="M13" s="14">
        <f>SUM(M8:M11)</f>
        <v>0</v>
      </c>
      <c r="N13" s="14">
        <f>SUM(N8:N11)</f>
        <v>0</v>
      </c>
      <c r="O13" s="14">
        <f>SUM(O8:O11)</f>
        <v>0</v>
      </c>
      <c r="P13" s="14">
        <f>SUM(P8:P11)</f>
        <v>0</v>
      </c>
      <c r="Q13" s="14">
        <f>SUM(Q8:Q11)</f>
        <v>0</v>
      </c>
      <c r="R13" s="14">
        <f>SUM(R8:R11)</f>
        <v>0</v>
      </c>
      <c r="S13" s="14">
        <f>SUM(S8:S11)</f>
        <v>0</v>
      </c>
      <c r="T13" s="14">
        <f>SUM(T8:T11)</f>
        <v>0</v>
      </c>
      <c r="U13" s="14">
        <f>SUM(U8:U11)</f>
        <v>0</v>
      </c>
      <c r="V13" s="14">
        <f>SUM(V8:V11)</f>
        <v>0</v>
      </c>
      <c r="W13" s="14">
        <f>SUM(W8:W11)</f>
        <v>0</v>
      </c>
      <c r="X13" s="14">
        <f>SUM(X8:X11)</f>
        <v>0</v>
      </c>
      <c r="Y13" s="14">
        <f>SUM(Y8:Y11)</f>
        <v>0</v>
      </c>
      <c r="Z13" s="14">
        <f>SUM(Z8:Z11)</f>
        <v>0</v>
      </c>
      <c r="AA13" s="14">
        <f>SUM(AA8:AA11)</f>
        <v>0</v>
      </c>
      <c r="AB13" s="14">
        <f>SUM(AB8:AB11)</f>
        <v>0</v>
      </c>
      <c r="AC13" s="14">
        <f>SUM(AC8:AC11)</f>
        <v>0</v>
      </c>
      <c r="AD13" s="14">
        <f>SUM(AD8:AD11)</f>
        <v>0</v>
      </c>
      <c r="AE13" s="15">
        <f>SUM(AE8:AE11)</f>
        <v>-28</v>
      </c>
      <c r="AF13" s="16">
        <f>SUM(B13:AE13)</f>
        <v>-28</v>
      </c>
      <c r="AG13" s="16">
        <f>SUM(AF13,'Aug 25'!AH13)</f>
        <v>-320</v>
      </c>
    </row>
    <row r="14" ht="20.7" customHeight="1">
      <c r="A14" s="23"/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9"/>
      <c r="AF14" t="s" s="165">
        <v>102</v>
      </c>
      <c r="AG14" t="s" s="165">
        <v>105</v>
      </c>
    </row>
    <row r="15" ht="20.7" customHeight="1">
      <c r="A15" s="23"/>
      <c r="B15" s="13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5"/>
      <c r="AF15" s="16">
        <f>SUM(AF13,AF6)</f>
        <v>-28</v>
      </c>
      <c r="AG15" s="16">
        <f>SUM(AF15,'Aug 25'!AH15)</f>
        <v>-320</v>
      </c>
    </row>
  </sheetData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H15"/>
  <sheetViews>
    <sheetView workbookViewId="0" showGridLines="0" defaultGridColor="1">
      <pane topLeftCell="B2" xSplit="1" ySplit="1" activePane="bottomRight" state="frozen"/>
    </sheetView>
  </sheetViews>
  <sheetFormatPr defaultColWidth="16.3333" defaultRowHeight="19.9" customHeight="1" outlineLevelRow="0" outlineLevelCol="0"/>
  <cols>
    <col min="1" max="1" width="15" style="175" customWidth="1"/>
    <col min="2" max="10" width="5.67188" style="175" customWidth="1"/>
    <col min="11" max="30" width="6.67188" style="175" customWidth="1"/>
    <col min="31" max="31" width="7.5" style="175" customWidth="1"/>
    <col min="32" max="32" width="6.67188" style="175" customWidth="1"/>
    <col min="33" max="33" width="7.5" style="175" customWidth="1"/>
    <col min="34" max="34" width="8.5" style="175" customWidth="1"/>
    <col min="35" max="16384" width="16.3516" style="175" customWidth="1"/>
  </cols>
  <sheetData>
    <row r="1" ht="20.7" customHeight="1">
      <c r="A1" s="64"/>
      <c r="B1" s="65">
        <v>45931</v>
      </c>
      <c r="C1" s="65">
        <v>45932</v>
      </c>
      <c r="D1" s="65">
        <v>45933</v>
      </c>
      <c r="E1" s="65">
        <v>45934</v>
      </c>
      <c r="F1" s="65">
        <v>45935</v>
      </c>
      <c r="G1" s="65">
        <v>45936</v>
      </c>
      <c r="H1" s="65">
        <v>45937</v>
      </c>
      <c r="I1" s="65">
        <v>45938</v>
      </c>
      <c r="J1" s="65">
        <v>45939</v>
      </c>
      <c r="K1" s="65">
        <v>45940</v>
      </c>
      <c r="L1" s="65">
        <v>45941</v>
      </c>
      <c r="M1" s="65">
        <v>45942</v>
      </c>
      <c r="N1" s="65">
        <v>45943</v>
      </c>
      <c r="O1" s="65">
        <v>45944</v>
      </c>
      <c r="P1" s="65">
        <v>45945</v>
      </c>
      <c r="Q1" s="65">
        <v>45946</v>
      </c>
      <c r="R1" s="65">
        <v>45947</v>
      </c>
      <c r="S1" s="65">
        <v>45948</v>
      </c>
      <c r="T1" s="65">
        <v>45949</v>
      </c>
      <c r="U1" s="65">
        <v>45950</v>
      </c>
      <c r="V1" s="65">
        <v>45951</v>
      </c>
      <c r="W1" s="65">
        <v>45952</v>
      </c>
      <c r="X1" s="65">
        <v>45953</v>
      </c>
      <c r="Y1" s="65">
        <v>45954</v>
      </c>
      <c r="Z1" s="65">
        <v>45955</v>
      </c>
      <c r="AA1" s="65">
        <v>45956</v>
      </c>
      <c r="AB1" s="65">
        <v>45957</v>
      </c>
      <c r="AC1" s="65">
        <v>45958</v>
      </c>
      <c r="AD1" s="65">
        <v>45959</v>
      </c>
      <c r="AE1" s="65">
        <v>45960</v>
      </c>
      <c r="AF1" s="160">
        <v>45961</v>
      </c>
      <c r="AG1" t="s" s="6">
        <v>1</v>
      </c>
      <c r="AH1" t="s" s="6">
        <v>103</v>
      </c>
    </row>
    <row r="2" ht="20.7" customHeight="1">
      <c r="A2" s="161"/>
      <c r="B2" t="s" s="162">
        <v>87</v>
      </c>
      <c r="C2" t="s" s="154">
        <v>88</v>
      </c>
      <c r="D2" t="s" s="154">
        <v>89</v>
      </c>
      <c r="E2" t="s" s="154">
        <v>104</v>
      </c>
      <c r="F2" t="s" s="154">
        <v>91</v>
      </c>
      <c r="G2" t="s" s="154">
        <v>92</v>
      </c>
      <c r="H2" t="s" s="154">
        <v>93</v>
      </c>
      <c r="I2" t="s" s="154">
        <v>87</v>
      </c>
      <c r="J2" t="s" s="154">
        <v>88</v>
      </c>
      <c r="K2" t="s" s="154">
        <v>89</v>
      </c>
      <c r="L2" t="s" s="154">
        <v>104</v>
      </c>
      <c r="M2" t="s" s="154">
        <v>91</v>
      </c>
      <c r="N2" t="s" s="154">
        <v>92</v>
      </c>
      <c r="O2" t="s" s="154">
        <v>93</v>
      </c>
      <c r="P2" t="s" s="154">
        <v>87</v>
      </c>
      <c r="Q2" t="s" s="154">
        <v>88</v>
      </c>
      <c r="R2" t="s" s="154">
        <v>89</v>
      </c>
      <c r="S2" t="s" s="154">
        <v>104</v>
      </c>
      <c r="T2" t="s" s="154">
        <v>91</v>
      </c>
      <c r="U2" t="s" s="154">
        <v>92</v>
      </c>
      <c r="V2" t="s" s="154">
        <v>93</v>
      </c>
      <c r="W2" t="s" s="154">
        <v>87</v>
      </c>
      <c r="X2" t="s" s="154">
        <v>88</v>
      </c>
      <c r="Y2" t="s" s="154">
        <v>89</v>
      </c>
      <c r="Z2" t="s" s="154">
        <v>104</v>
      </c>
      <c r="AA2" t="s" s="154">
        <v>91</v>
      </c>
      <c r="AB2" t="s" s="154">
        <v>92</v>
      </c>
      <c r="AC2" t="s" s="154">
        <v>93</v>
      </c>
      <c r="AD2" t="s" s="154">
        <v>87</v>
      </c>
      <c r="AE2" t="s" s="154">
        <v>88</v>
      </c>
      <c r="AF2" t="s" s="163">
        <v>89</v>
      </c>
      <c r="AG2" s="31"/>
      <c r="AH2" s="31"/>
    </row>
    <row r="3" ht="20.7" customHeight="1">
      <c r="A3" t="s" s="12">
        <v>94</v>
      </c>
      <c r="B3" s="13"/>
      <c r="C3" s="14"/>
      <c r="D3" s="14"/>
      <c r="E3" s="14"/>
      <c r="F3" s="14"/>
      <c r="G3" s="14"/>
      <c r="H3" s="14"/>
      <c r="I3" s="14"/>
      <c r="J3" s="14"/>
      <c r="K3" s="14">
        <f>'Pay_Leave'!P22</f>
        <v>0</v>
      </c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>
        <f>'Pay_Leave'!P23</f>
        <v>0</v>
      </c>
      <c r="Z3" s="14"/>
      <c r="AA3" s="14"/>
      <c r="AB3" s="14"/>
      <c r="AC3" s="14"/>
      <c r="AD3" s="14"/>
      <c r="AE3" s="14"/>
      <c r="AF3" s="15"/>
      <c r="AG3" s="16">
        <f>SUM(B3:AF3)</f>
        <v>0</v>
      </c>
      <c r="AH3" s="16">
        <f>SUM(AG3,'Sep 25'!AG3)</f>
        <v>0</v>
      </c>
    </row>
    <row r="4" ht="20.7" customHeight="1">
      <c r="A4" t="s" s="12">
        <v>95</v>
      </c>
      <c r="B4" s="17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9"/>
      <c r="AG4" s="11">
        <f>SUM(B4:AF4)</f>
        <v>0</v>
      </c>
      <c r="AH4" s="11">
        <f>SUM(AG4,'Sep 25'!AG4)</f>
        <v>0</v>
      </c>
    </row>
    <row r="5" ht="20.7" customHeight="1">
      <c r="A5" s="23"/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5"/>
      <c r="AG5" s="16"/>
      <c r="AH5" s="27"/>
    </row>
    <row r="6" ht="20.7" customHeight="1">
      <c r="A6" t="s" s="12">
        <v>96</v>
      </c>
      <c r="B6" s="17">
        <f>SUM(B3:B4)</f>
        <v>0</v>
      </c>
      <c r="C6" s="18">
        <f>SUM(C3:C4)</f>
        <v>0</v>
      </c>
      <c r="D6" s="18">
        <f>SUM(D3:D4)</f>
        <v>0</v>
      </c>
      <c r="E6" s="18">
        <f>SUM(E3:E4)</f>
        <v>0</v>
      </c>
      <c r="F6" s="18">
        <f>SUM(F3:F4)</f>
        <v>0</v>
      </c>
      <c r="G6" s="18">
        <f>SUM(G3:G4)</f>
        <v>0</v>
      </c>
      <c r="H6" s="18">
        <f>SUM(H3:H4)</f>
        <v>0</v>
      </c>
      <c r="I6" s="18">
        <f>SUM(I3:I4)</f>
        <v>0</v>
      </c>
      <c r="J6" s="18">
        <f>SUM(J3:J4)</f>
        <v>0</v>
      </c>
      <c r="K6" s="18">
        <f>SUM(K3:K4)</f>
        <v>0</v>
      </c>
      <c r="L6" s="18">
        <f>SUM(L3:L4)</f>
        <v>0</v>
      </c>
      <c r="M6" s="18">
        <f>SUM(M3:M4)</f>
        <v>0</v>
      </c>
      <c r="N6" s="18">
        <f>SUM(N3:N4)</f>
        <v>0</v>
      </c>
      <c r="O6" s="18">
        <f>SUM(O3:O4)</f>
        <v>0</v>
      </c>
      <c r="P6" s="18">
        <f>SUM(P3:P4)</f>
        <v>0</v>
      </c>
      <c r="Q6" s="18">
        <f>SUM(Q3:Q4)</f>
        <v>0</v>
      </c>
      <c r="R6" s="18">
        <f>SUM(R3:R4)</f>
        <v>0</v>
      </c>
      <c r="S6" s="18">
        <f>SUM(S3:S4)</f>
        <v>0</v>
      </c>
      <c r="T6" s="18">
        <f>SUM(T3:T4)</f>
        <v>0</v>
      </c>
      <c r="U6" s="18">
        <f>SUM(U3:U4)</f>
        <v>0</v>
      </c>
      <c r="V6" s="18">
        <f>SUM(V3:V4)</f>
        <v>0</v>
      </c>
      <c r="W6" s="18">
        <f>SUM(W3:W4)</f>
        <v>0</v>
      </c>
      <c r="X6" s="18">
        <f>SUM(X3:X4)</f>
        <v>0</v>
      </c>
      <c r="Y6" s="18">
        <f>SUM(Y3:Y4)</f>
        <v>0</v>
      </c>
      <c r="Z6" s="18">
        <f>SUM(Z3:Z4)</f>
        <v>0</v>
      </c>
      <c r="AA6" s="18">
        <f>SUM(AA3:AA4)</f>
        <v>0</v>
      </c>
      <c r="AB6" s="18">
        <f>SUM(AB3:AB4)</f>
        <v>0</v>
      </c>
      <c r="AC6" s="18">
        <f>SUM(AC3:AC4)</f>
        <v>0</v>
      </c>
      <c r="AD6" s="18">
        <f>SUM(AD3:AD4)</f>
        <v>0</v>
      </c>
      <c r="AE6" s="18">
        <f>SUM(AE3:AE4)</f>
        <v>0</v>
      </c>
      <c r="AF6" s="19">
        <f>SUM(AF3:AF4)</f>
        <v>0</v>
      </c>
      <c r="AG6" s="11">
        <f>SUM(B6:AF6)</f>
        <v>0</v>
      </c>
      <c r="AH6" s="11">
        <f>SUM(AG6,'Sep 25'!AG6)</f>
        <v>0</v>
      </c>
    </row>
    <row r="7" ht="20.7" customHeight="1">
      <c r="A7" s="23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5"/>
      <c r="AG7" s="16"/>
      <c r="AH7" s="27"/>
    </row>
    <row r="8" ht="20.7" customHeight="1">
      <c r="A8" t="s" s="12">
        <v>97</v>
      </c>
      <c r="B8" s="17">
        <f>-SUMIF('CC1'!$AB$30:$AB$50,B$1,'CC1'!$AD$30:$AD$50)</f>
        <v>0</v>
      </c>
      <c r="C8" s="18">
        <f>-SUMIF('CC1'!$AB$30:$AB$50,C$1,'CC1'!$AD$30:$AD$50)</f>
        <v>0</v>
      </c>
      <c r="D8" s="18">
        <f>-SUMIF('CC1'!$AB$30:$AB$50,D$1,'CC1'!$AD$30:$AD$50)</f>
        <v>0</v>
      </c>
      <c r="E8" s="18">
        <f>-SUMIF('CC1'!$AB$30:$AB$50,E$1,'CC1'!$AD$30:$AD$50)</f>
        <v>0</v>
      </c>
      <c r="F8" s="18">
        <f>-SUMIF('CC1'!$AB$30:$AB$50,F$1,'CC1'!$AD$30:$AD$50)</f>
        <v>0</v>
      </c>
      <c r="G8" s="18">
        <f>-SUMIF('CC1'!$AB$30:$AB$50,G$1,'CC1'!$AD$30:$AD$50)</f>
        <v>0</v>
      </c>
      <c r="H8" s="18">
        <f>-SUMIF('CC1'!$AB$30:$AB$50,H$1,'CC1'!$AD$30:$AD$50)</f>
        <v>0</v>
      </c>
      <c r="I8" s="18">
        <f>-SUMIF('CC1'!$AB$30:$AB$50,I$1,'CC1'!$AD$30:$AD$50)</f>
        <v>0</v>
      </c>
      <c r="J8" s="18">
        <f>-SUMIF('CC1'!$AB$30:$AB$50,J$1,'CC1'!$AD$30:$AD$50)</f>
        <v>0</v>
      </c>
      <c r="K8" s="18">
        <f>-SUMIF('CC1'!$AB$30:$AB$50,K$1,'CC1'!$AD$30:$AD$50)</f>
        <v>0</v>
      </c>
      <c r="L8" s="18">
        <f>-SUMIF('CC1'!$AB$30:$AB$50,L$1,'CC1'!$AD$30:$AD$50)</f>
        <v>0</v>
      </c>
      <c r="M8" s="18">
        <f>-SUMIF('CC1'!$AB$30:$AB$50,M$1,'CC1'!$AD$30:$AD$50)</f>
        <v>0</v>
      </c>
      <c r="N8" s="18">
        <f>-SUMIF('CC1'!$AB$30:$AB$50,N$1,'CC1'!$AD$30:$AD$50)</f>
        <v>0</v>
      </c>
      <c r="O8" s="18">
        <f>-SUMIF('CC1'!$AB$30:$AB$50,O$1,'CC1'!$AD$30:$AD$50)</f>
        <v>0</v>
      </c>
      <c r="P8" s="18">
        <f>-SUMIF('CC1'!$AB$30:$AB$50,P$1,'CC1'!$AD$30:$AD$50)</f>
        <v>0</v>
      </c>
      <c r="Q8" s="18">
        <f>-SUMIF('CC1'!$AB$30:$AB$50,Q$1,'CC1'!$AD$30:$AD$50)</f>
        <v>0</v>
      </c>
      <c r="R8" s="18">
        <f>-SUMIF('CC1'!$AB$30:$AB$50,R$1,'CC1'!$AD$30:$AD$50)</f>
        <v>0</v>
      </c>
      <c r="S8" s="18">
        <f>-SUMIF('CC1'!$AB$30:$AB$50,S$1,'CC1'!$AD$30:$AD$50)</f>
        <v>0</v>
      </c>
      <c r="T8" s="18">
        <f>-SUMIF('CC1'!$AB$30:$AB$50,T$1,'CC1'!$AD$30:$AD$50)</f>
        <v>0</v>
      </c>
      <c r="U8" s="18">
        <f>-SUMIF('CC1'!$AB$30:$AB$50,U$1,'CC1'!$AD$30:$AD$50)</f>
        <v>0</v>
      </c>
      <c r="V8" s="18">
        <f>-SUMIF('CC1'!$AB$30:$AB$50,V$1,'CC1'!$AD$30:$AD$50)</f>
        <v>0</v>
      </c>
      <c r="W8" s="18">
        <f>-SUMIF('CC1'!$AB$30:$AB$50,W$1,'CC1'!$AD$30:$AD$50)</f>
        <v>0</v>
      </c>
      <c r="X8" s="18">
        <f>-SUMIF('CC1'!$AB$30:$AB$50,X$1,'CC1'!$AD$30:$AD$50)</f>
        <v>0</v>
      </c>
      <c r="Y8" s="18">
        <f>-SUMIF('CC1'!$AB$30:$AB$50,Y$1,'CC1'!$AD$30:$AD$50)</f>
        <v>0</v>
      </c>
      <c r="Z8" s="18">
        <f>-SUMIF('CC1'!$AB$30:$AB$50,Z$1,'CC1'!$AD$30:$AD$50)</f>
        <v>0</v>
      </c>
      <c r="AA8" s="18">
        <f>-SUMIF('CC1'!$AB$30:$AB$50,AA$1,'CC1'!$AD$30:$AD$50)</f>
        <v>0</v>
      </c>
      <c r="AB8" s="18">
        <f>-SUMIF('CC1'!$AB$30:$AB$50,AB$1,'CC1'!$AD$30:$AD$50)</f>
        <v>0</v>
      </c>
      <c r="AC8" s="18">
        <f>-SUMIF('CC1'!$AB$30:$AB$50,AC$1,'CC1'!$AD$30:$AD$50)</f>
        <v>0</v>
      </c>
      <c r="AD8" s="18">
        <f>-SUMIF('CC1'!$AB$30:$AB$50,AD$1,'CC1'!$AD$30:$AD$50)</f>
        <v>0</v>
      </c>
      <c r="AE8" s="18">
        <f>-SUMIF('CC1'!$AB$30:$AB$50,AE$1,'CC1'!$AD$30:$AD$50)</f>
        <v>-5</v>
      </c>
      <c r="AF8" s="19">
        <f>-SUMIF('CC1'!$AB$30:$AB$50,AF$1,'CC1'!$AD$30:$AD$50)</f>
        <v>0</v>
      </c>
      <c r="AG8" s="11">
        <f>SUM(B8:AF8)</f>
        <v>-5</v>
      </c>
      <c r="AH8" s="11">
        <f>SUM(AG8,'Sep 25'!AG8)</f>
        <v>-95</v>
      </c>
    </row>
    <row r="9" ht="20.7" customHeight="1">
      <c r="A9" t="s" s="12">
        <v>98</v>
      </c>
      <c r="B9" s="13">
        <f>-SUMIF('CC2'!$AB$30:$AB$50,B$1,'CC2'!$AD$30:$AD$50)</f>
        <v>0</v>
      </c>
      <c r="C9" s="14">
        <f>-SUMIF('CC2'!$AB$30:$AB$50,C$1,'CC2'!$AD$30:$AD$50)</f>
        <v>0</v>
      </c>
      <c r="D9" s="14">
        <f>-SUMIF('CC2'!$AB$30:$AB$50,D$1,'CC2'!$AD$30:$AD$50)</f>
        <v>0</v>
      </c>
      <c r="E9" s="14">
        <f>-SUMIF('CC2'!$AB$30:$AB$50,E$1,'CC2'!$AD$30:$AD$50)</f>
        <v>0</v>
      </c>
      <c r="F9" s="14">
        <f>-SUMIF('CC2'!$AB$30:$AB$50,F$1,'CC2'!$AD$30:$AD$50)</f>
        <v>0</v>
      </c>
      <c r="G9" s="14">
        <f>-SUMIF('CC2'!$AB$30:$AB$50,G$1,'CC2'!$AD$30:$AD$50)</f>
        <v>0</v>
      </c>
      <c r="H9" s="14">
        <f>-SUMIF('CC2'!$AB$30:$AB$50,H$1,'CC2'!$AD$30:$AD$50)</f>
        <v>0</v>
      </c>
      <c r="I9" s="14">
        <f>-SUMIF('CC2'!$AB$30:$AB$50,I$1,'CC2'!$AD$30:$AD$50)</f>
        <v>0</v>
      </c>
      <c r="J9" s="14">
        <f>-SUMIF('CC2'!$AB$30:$AB$50,J$1,'CC2'!$AD$30:$AD$50)</f>
        <v>0</v>
      </c>
      <c r="K9" s="14">
        <f>-SUMIF('CC2'!$AB$30:$AB$50,K$1,'CC2'!$AD$30:$AD$50)</f>
        <v>0</v>
      </c>
      <c r="L9" s="14">
        <f>-SUMIF('CC2'!$AB$30:$AB$50,L$1,'CC2'!$AD$30:$AD$50)</f>
        <v>0</v>
      </c>
      <c r="M9" s="14">
        <f>-SUMIF('CC2'!$AB$30:$AB$50,M$1,'CC2'!$AD$30:$AD$50)</f>
        <v>0</v>
      </c>
      <c r="N9" s="14">
        <f>-SUMIF('CC2'!$AB$30:$AB$50,N$1,'CC2'!$AD$30:$AD$50)</f>
        <v>0</v>
      </c>
      <c r="O9" s="14">
        <f>-SUMIF('CC2'!$AB$30:$AB$50,O$1,'CC2'!$AD$30:$AD$50)</f>
        <v>0</v>
      </c>
      <c r="P9" s="14">
        <f>-SUMIF('CC2'!$AB$30:$AB$50,P$1,'CC2'!$AD$30:$AD$50)</f>
        <v>0</v>
      </c>
      <c r="Q9" s="14">
        <f>-SUMIF('CC2'!$AB$30:$AB$50,Q$1,'CC2'!$AD$30:$AD$50)</f>
        <v>0</v>
      </c>
      <c r="R9" s="14">
        <f>-SUMIF('CC2'!$AB$30:$AB$50,R$1,'CC2'!$AD$30:$AD$50)</f>
        <v>0</v>
      </c>
      <c r="S9" s="14">
        <f>-SUMIF('CC2'!$AB$30:$AB$50,S$1,'CC2'!$AD$30:$AD$50)</f>
        <v>0</v>
      </c>
      <c r="T9" s="14">
        <f>-SUMIF('CC2'!$AB$30:$AB$50,T$1,'CC2'!$AD$30:$AD$50)</f>
        <v>0</v>
      </c>
      <c r="U9" s="14">
        <f>-SUMIF('CC2'!$AB$30:$AB$50,U$1,'CC2'!$AD$30:$AD$50)</f>
        <v>0</v>
      </c>
      <c r="V9" s="14">
        <f>-SUMIF('CC2'!$AB$30:$AB$50,V$1,'CC2'!$AD$30:$AD$50)</f>
        <v>0</v>
      </c>
      <c r="W9" s="14">
        <f>-SUMIF('CC2'!$AB$30:$AB$50,W$1,'CC2'!$AD$30:$AD$50)</f>
        <v>0</v>
      </c>
      <c r="X9" s="14">
        <f>-SUMIF('CC2'!$AB$30:$AB$50,X$1,'CC2'!$AD$30:$AD$50)</f>
        <v>0</v>
      </c>
      <c r="Y9" s="14">
        <f>-SUMIF('CC2'!$AB$30:$AB$50,Y$1,'CC2'!$AD$30:$AD$50)</f>
        <v>0</v>
      </c>
      <c r="Z9" s="14">
        <f>-SUMIF('CC2'!$AB$30:$AB$50,Z$1,'CC2'!$AD$30:$AD$50)</f>
        <v>0</v>
      </c>
      <c r="AA9" s="14">
        <f>-SUMIF('CC2'!$AB$30:$AB$50,AA$1,'CC2'!$AD$30:$AD$50)</f>
        <v>0</v>
      </c>
      <c r="AB9" s="14">
        <f>-SUMIF('CC2'!$AB$30:$AB$50,AB$1,'CC2'!$AD$30:$AD$50)</f>
        <v>0</v>
      </c>
      <c r="AC9" s="14">
        <f>-SUMIF('CC2'!$AB$30:$AB$50,AC$1,'CC2'!$AD$30:$AD$50)</f>
        <v>0</v>
      </c>
      <c r="AD9" s="14">
        <f>-SUMIF('CC2'!$AB$30:$AB$50,AD$1,'CC2'!$AD$30:$AD$50)</f>
        <v>0</v>
      </c>
      <c r="AE9" s="14">
        <f>-SUMIF('CC2'!$AB$30:$AB$50,AE$1,'CC2'!$AD$30:$AD$50)</f>
        <v>-23</v>
      </c>
      <c r="AF9" s="15">
        <f>-SUMIF('CC2'!$AB$30:$AB$50,AF$1,'CC2'!$AD$30:$AD$50)</f>
        <v>0</v>
      </c>
      <c r="AG9" s="16">
        <f>SUM(B9:AF9)</f>
        <v>-23</v>
      </c>
      <c r="AH9" s="16">
        <f>SUM(AG9,'Sep 25'!AG9)</f>
        <v>-230</v>
      </c>
    </row>
    <row r="10" ht="20.7" customHeight="1">
      <c r="A10" t="s" s="12">
        <v>99</v>
      </c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9"/>
      <c r="AG10" s="11">
        <f>SUM(B10:AF10)</f>
        <v>0</v>
      </c>
      <c r="AH10" s="11">
        <f>SUM(AG10,'Sep 25'!AG10)</f>
        <v>0</v>
      </c>
    </row>
    <row r="11" ht="20.7" customHeight="1">
      <c r="A11" t="s" s="12">
        <v>100</v>
      </c>
      <c r="B11" s="13">
        <f>-SUMIF('Checking1'!$AB$30:$AB$50,B$1,'Checking1'!$AD$30:$AD$50)</f>
        <v>0</v>
      </c>
      <c r="C11" s="14">
        <f>-SUMIF('Checking1'!$AB$30:$AB$50,C$1,'Checking1'!$AD$30:$AD$50)</f>
        <v>0</v>
      </c>
      <c r="D11" s="14">
        <f>-SUMIF('Checking1'!$AB$30:$AB$50,D$1,'Checking1'!$AD$30:$AD$50)</f>
        <v>0</v>
      </c>
      <c r="E11" s="14">
        <f>-SUMIF('Checking1'!$AB$30:$AB$50,E$1,'Checking1'!$AD$30:$AD$50)</f>
        <v>0</v>
      </c>
      <c r="F11" s="14">
        <f>-SUMIF('Checking1'!$AB$30:$AB$50,F$1,'Checking1'!$AD$30:$AD$50)</f>
        <v>0</v>
      </c>
      <c r="G11" s="14">
        <f>-SUMIF('Checking1'!$AB$30:$AB$50,G$1,'Checking1'!$AD$30:$AD$50)</f>
        <v>0</v>
      </c>
      <c r="H11" s="14">
        <f>-SUMIF('Checking1'!$AB$30:$AB$50,H$1,'Checking1'!$AD$30:$AD$50)</f>
        <v>0</v>
      </c>
      <c r="I11" s="14">
        <f>-SUMIF('Checking1'!$AB$30:$AB$50,I$1,'Checking1'!$AD$30:$AD$50)</f>
        <v>0</v>
      </c>
      <c r="J11" s="14">
        <f>-SUMIF('Checking1'!$AB$30:$AB$50,J$1,'Checking1'!$AD$30:$AD$50)</f>
        <v>0</v>
      </c>
      <c r="K11" s="14">
        <f>-SUMIF('Checking1'!$AB$30:$AB$50,K$1,'Checking1'!$AD$30:$AD$50)</f>
        <v>0</v>
      </c>
      <c r="L11" s="14">
        <f>-SUMIF('Checking1'!$AB$30:$AB$50,L$1,'Checking1'!$AD$30:$AD$50)</f>
        <v>0</v>
      </c>
      <c r="M11" s="14">
        <f>-SUMIF('Checking1'!$AB$30:$AB$50,M$1,'Checking1'!$AD$30:$AD$50)</f>
        <v>0</v>
      </c>
      <c r="N11" s="14">
        <f>-SUMIF('Checking1'!$AB$30:$AB$50,N$1,'Checking1'!$AD$30:$AD$50)</f>
        <v>0</v>
      </c>
      <c r="O11" s="14">
        <f>-SUMIF('Checking1'!$AB$30:$AB$50,O$1,'Checking1'!$AD$30:$AD$50)</f>
        <v>0</v>
      </c>
      <c r="P11" s="14">
        <f>-SUMIF('Checking1'!$AB$30:$AB$50,P$1,'Checking1'!$AD$30:$AD$50)</f>
        <v>0</v>
      </c>
      <c r="Q11" s="14">
        <f>-SUMIF('Checking1'!$AB$30:$AB$50,Q$1,'Checking1'!$AD$30:$AD$50)</f>
        <v>0</v>
      </c>
      <c r="R11" s="14">
        <f>-SUMIF('Checking1'!$AB$30:$AB$50,R$1,'Checking1'!$AD$30:$AD$50)</f>
        <v>0</v>
      </c>
      <c r="S11" s="14">
        <f>-SUMIF('Checking1'!$AB$30:$AB$50,S$1,'Checking1'!$AD$30:$AD$50)</f>
        <v>0</v>
      </c>
      <c r="T11" s="14">
        <f>-SUMIF('Checking1'!$AB$30:$AB$50,T$1,'Checking1'!$AD$30:$AD$50)</f>
        <v>0</v>
      </c>
      <c r="U11" s="14">
        <f>-SUMIF('Checking1'!$AB$30:$AB$50,U$1,'Checking1'!$AD$30:$AD$50)</f>
        <v>0</v>
      </c>
      <c r="V11" s="14">
        <f>-SUMIF('Checking1'!$AB$30:$AB$50,V$1,'Checking1'!$AD$30:$AD$50)</f>
        <v>0</v>
      </c>
      <c r="W11" s="14">
        <f>-SUMIF('Checking1'!$AB$30:$AB$50,W$1,'Checking1'!$AD$30:$AD$50)</f>
        <v>0</v>
      </c>
      <c r="X11" s="14">
        <f>-SUMIF('Checking1'!$AB$30:$AB$50,X$1,'Checking1'!$AD$30:$AD$50)</f>
        <v>0</v>
      </c>
      <c r="Y11" s="14">
        <f>-SUMIF('Checking1'!$AB$30:$AB$50,Y$1,'Checking1'!$AD$30:$AD$50)</f>
        <v>0</v>
      </c>
      <c r="Z11" s="14">
        <f>-SUMIF('Checking1'!$AB$30:$AB$50,Z$1,'Checking1'!$AD$30:$AD$50)</f>
        <v>0</v>
      </c>
      <c r="AA11" s="14">
        <f>-SUMIF('Checking1'!$AB$30:$AB$50,AA$1,'Checking1'!$AD$30:$AD$50)</f>
        <v>0</v>
      </c>
      <c r="AB11" s="14">
        <f>-SUMIF('Checking1'!$AB$30:$AB$50,AB$1,'Checking1'!$AD$30:$AD$50)</f>
        <v>0</v>
      </c>
      <c r="AC11" s="14">
        <f>-SUMIF('Checking1'!$AB$30:$AB$50,AC$1,'Checking1'!$AD$30:$AD$50)</f>
        <v>0</v>
      </c>
      <c r="AD11" s="14">
        <f>-SUMIF('Checking1'!$AB$30:$AB$50,AD$1,'Checking1'!$AD$30:$AD$50)</f>
        <v>0</v>
      </c>
      <c r="AE11" s="14">
        <f>-SUMIF('Checking1'!$AB$30:$AB$50,AE$1,'Checking1'!$AD$30:$AD$50)</f>
        <v>0</v>
      </c>
      <c r="AF11" s="15">
        <f>-SUMIF('Checking1'!$AB$30:$AB$50,AF$1,'Checking1'!$AD$30:$AD$50)</f>
        <v>0</v>
      </c>
      <c r="AG11" s="16">
        <f>SUM(B11:AF11)</f>
        <v>0</v>
      </c>
      <c r="AH11" s="16">
        <f>SUM(AG11,'Sep 25'!AG11)</f>
        <v>-23</v>
      </c>
    </row>
    <row r="12" ht="20.7" customHeight="1">
      <c r="A12" s="23"/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9"/>
      <c r="AG12" s="11"/>
      <c r="AH12" s="31"/>
    </row>
    <row r="13" ht="20.7" customHeight="1">
      <c r="A13" t="s" s="12">
        <v>101</v>
      </c>
      <c r="B13" s="13">
        <f>SUM(B8:B11)</f>
        <v>0</v>
      </c>
      <c r="C13" s="14">
        <f>SUM(C8:C11)</f>
        <v>0</v>
      </c>
      <c r="D13" s="14">
        <f>SUM(D8:D11)</f>
        <v>0</v>
      </c>
      <c r="E13" s="14">
        <f>SUM(E8:E11)</f>
        <v>0</v>
      </c>
      <c r="F13" s="14">
        <f>SUM(F8:F11)</f>
        <v>0</v>
      </c>
      <c r="G13" s="14">
        <f>SUM(G8:G11)</f>
        <v>0</v>
      </c>
      <c r="H13" s="14">
        <f>SUM(H8:H11)</f>
        <v>0</v>
      </c>
      <c r="I13" s="14">
        <f>SUM(I8:I11)</f>
        <v>0</v>
      </c>
      <c r="J13" s="14">
        <f>SUM(J8:J11)</f>
        <v>0</v>
      </c>
      <c r="K13" s="14">
        <f>SUM(K8:K11)</f>
        <v>0</v>
      </c>
      <c r="L13" s="14">
        <f>SUM(L8:L11)</f>
        <v>0</v>
      </c>
      <c r="M13" s="14">
        <f>SUM(M8:M11)</f>
        <v>0</v>
      </c>
      <c r="N13" s="14">
        <f>SUM(N8:N11)</f>
        <v>0</v>
      </c>
      <c r="O13" s="14">
        <f>SUM(O8:O11)</f>
        <v>0</v>
      </c>
      <c r="P13" s="14">
        <f>SUM(P8:P11)</f>
        <v>0</v>
      </c>
      <c r="Q13" s="14">
        <f>SUM(Q8:Q11)</f>
        <v>0</v>
      </c>
      <c r="R13" s="14">
        <f>SUM(R8:R11)</f>
        <v>0</v>
      </c>
      <c r="S13" s="14">
        <f>SUM(S8:S11)</f>
        <v>0</v>
      </c>
      <c r="T13" s="14">
        <f>SUM(T8:T11)</f>
        <v>0</v>
      </c>
      <c r="U13" s="14">
        <f>SUM(U8:U11)</f>
        <v>0</v>
      </c>
      <c r="V13" s="14">
        <f>SUM(V8:V11)</f>
        <v>0</v>
      </c>
      <c r="W13" s="14">
        <f>SUM(W8:W11)</f>
        <v>0</v>
      </c>
      <c r="X13" s="14">
        <f>SUM(X8:X11)</f>
        <v>0</v>
      </c>
      <c r="Y13" s="14">
        <f>SUM(Y8:Y11)</f>
        <v>0</v>
      </c>
      <c r="Z13" s="14">
        <f>SUM(Z8:Z11)</f>
        <v>0</v>
      </c>
      <c r="AA13" s="14">
        <f>SUM(AA8:AA11)</f>
        <v>0</v>
      </c>
      <c r="AB13" s="14">
        <f>SUM(AB8:AB11)</f>
        <v>0</v>
      </c>
      <c r="AC13" s="14">
        <f>SUM(AC8:AC11)</f>
        <v>0</v>
      </c>
      <c r="AD13" s="14">
        <f>SUM(AD8:AD11)</f>
        <v>0</v>
      </c>
      <c r="AE13" s="14">
        <f>SUM(AE8:AE11)</f>
        <v>-28</v>
      </c>
      <c r="AF13" s="15">
        <f>SUM(AF8:AF11)</f>
        <v>0</v>
      </c>
      <c r="AG13" s="16">
        <f>SUM(B13:AF13)</f>
        <v>-28</v>
      </c>
      <c r="AH13" s="16">
        <f>SUM(AG13,'Sep 25'!AG13)</f>
        <v>-348</v>
      </c>
    </row>
    <row r="14" ht="20.7" customHeight="1">
      <c r="A14" s="23"/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9"/>
      <c r="AG14" t="s" s="165">
        <v>102</v>
      </c>
      <c r="AH14" t="s" s="165">
        <v>105</v>
      </c>
    </row>
    <row r="15" ht="20.7" customHeight="1">
      <c r="A15" s="23"/>
      <c r="B15" s="13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5"/>
      <c r="AG15" s="16">
        <f>SUM(AG13,AG6)</f>
        <v>-28</v>
      </c>
      <c r="AH15" s="16">
        <f>SUM(AG15,'Sep 25'!AG15)</f>
        <v>-348</v>
      </c>
    </row>
  </sheetData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17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G15"/>
  <sheetViews>
    <sheetView workbookViewId="0" showGridLines="0" defaultGridColor="1">
      <pane topLeftCell="B2" xSplit="1" ySplit="1" activePane="bottomRight" state="frozen"/>
    </sheetView>
  </sheetViews>
  <sheetFormatPr defaultColWidth="16.3333" defaultRowHeight="19.9" customHeight="1" outlineLevelRow="0" outlineLevelCol="0"/>
  <cols>
    <col min="1" max="1" width="15" style="176" customWidth="1"/>
    <col min="2" max="10" width="6" style="176" customWidth="1"/>
    <col min="11" max="30" width="6.85156" style="176" customWidth="1"/>
    <col min="31" max="32" width="7.5" style="176" customWidth="1"/>
    <col min="33" max="33" width="8.5" style="176" customWidth="1"/>
    <col min="34" max="16384" width="16.3516" style="176" customWidth="1"/>
  </cols>
  <sheetData>
    <row r="1" ht="20.7" customHeight="1">
      <c r="A1" s="64"/>
      <c r="B1" s="65">
        <v>45962</v>
      </c>
      <c r="C1" s="65">
        <v>45963</v>
      </c>
      <c r="D1" s="65">
        <v>45964</v>
      </c>
      <c r="E1" s="65">
        <v>45965</v>
      </c>
      <c r="F1" s="65">
        <v>45966</v>
      </c>
      <c r="G1" s="65">
        <v>45967</v>
      </c>
      <c r="H1" s="65">
        <v>45968</v>
      </c>
      <c r="I1" s="65">
        <v>45969</v>
      </c>
      <c r="J1" s="65">
        <v>45970</v>
      </c>
      <c r="K1" s="65">
        <v>45971</v>
      </c>
      <c r="L1" s="65">
        <v>45972</v>
      </c>
      <c r="M1" s="65">
        <v>45973</v>
      </c>
      <c r="N1" s="65">
        <v>45974</v>
      </c>
      <c r="O1" s="65">
        <v>45975</v>
      </c>
      <c r="P1" s="65">
        <v>45976</v>
      </c>
      <c r="Q1" s="65">
        <v>45977</v>
      </c>
      <c r="R1" s="65">
        <v>45978</v>
      </c>
      <c r="S1" s="65">
        <v>45979</v>
      </c>
      <c r="T1" s="65">
        <v>45980</v>
      </c>
      <c r="U1" s="65">
        <v>45981</v>
      </c>
      <c r="V1" s="65">
        <v>45982</v>
      </c>
      <c r="W1" s="65">
        <v>45983</v>
      </c>
      <c r="X1" s="65">
        <v>45984</v>
      </c>
      <c r="Y1" s="65">
        <v>45985</v>
      </c>
      <c r="Z1" s="65">
        <v>45986</v>
      </c>
      <c r="AA1" s="65">
        <v>45987</v>
      </c>
      <c r="AB1" s="65">
        <v>45988</v>
      </c>
      <c r="AC1" s="65">
        <v>45989</v>
      </c>
      <c r="AD1" s="65">
        <v>45990</v>
      </c>
      <c r="AE1" s="160">
        <v>45991</v>
      </c>
      <c r="AF1" t="s" s="6">
        <v>1</v>
      </c>
      <c r="AG1" t="s" s="6">
        <v>103</v>
      </c>
    </row>
    <row r="2" ht="20.7" customHeight="1">
      <c r="A2" s="161"/>
      <c r="B2" t="s" s="162">
        <v>104</v>
      </c>
      <c r="C2" t="s" s="154">
        <v>91</v>
      </c>
      <c r="D2" t="s" s="154">
        <v>92</v>
      </c>
      <c r="E2" t="s" s="154">
        <v>93</v>
      </c>
      <c r="F2" t="s" s="154">
        <v>87</v>
      </c>
      <c r="G2" t="s" s="154">
        <v>88</v>
      </c>
      <c r="H2" t="s" s="154">
        <v>89</v>
      </c>
      <c r="I2" t="s" s="154">
        <v>104</v>
      </c>
      <c r="J2" t="s" s="154">
        <v>91</v>
      </c>
      <c r="K2" t="s" s="154">
        <v>92</v>
      </c>
      <c r="L2" t="s" s="154">
        <v>93</v>
      </c>
      <c r="M2" t="s" s="154">
        <v>87</v>
      </c>
      <c r="N2" t="s" s="154">
        <v>88</v>
      </c>
      <c r="O2" t="s" s="154">
        <v>89</v>
      </c>
      <c r="P2" t="s" s="154">
        <v>104</v>
      </c>
      <c r="Q2" t="s" s="154">
        <v>91</v>
      </c>
      <c r="R2" t="s" s="154">
        <v>92</v>
      </c>
      <c r="S2" t="s" s="154">
        <v>93</v>
      </c>
      <c r="T2" t="s" s="154">
        <v>87</v>
      </c>
      <c r="U2" t="s" s="154">
        <v>88</v>
      </c>
      <c r="V2" t="s" s="154">
        <v>89</v>
      </c>
      <c r="W2" t="s" s="154">
        <v>104</v>
      </c>
      <c r="X2" t="s" s="154">
        <v>91</v>
      </c>
      <c r="Y2" t="s" s="154">
        <v>92</v>
      </c>
      <c r="Z2" t="s" s="154">
        <v>93</v>
      </c>
      <c r="AA2" t="s" s="154">
        <v>87</v>
      </c>
      <c r="AB2" t="s" s="154">
        <v>88</v>
      </c>
      <c r="AC2" t="s" s="154">
        <v>89</v>
      </c>
      <c r="AD2" t="s" s="154">
        <v>104</v>
      </c>
      <c r="AE2" t="s" s="163">
        <v>91</v>
      </c>
      <c r="AF2" s="31"/>
      <c r="AG2" s="31"/>
    </row>
    <row r="3" ht="20.7" customHeight="1">
      <c r="A3" t="s" s="12">
        <v>94</v>
      </c>
      <c r="B3" s="13"/>
      <c r="C3" s="14"/>
      <c r="D3" s="14"/>
      <c r="E3" s="14"/>
      <c r="F3" s="14"/>
      <c r="G3" s="14"/>
      <c r="H3" s="14">
        <f>'Pay_Leave'!P24</f>
        <v>0</v>
      </c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>
        <f>'Pay_Leave'!P25</f>
        <v>0</v>
      </c>
      <c r="W3" s="14"/>
      <c r="X3" s="14"/>
      <c r="Y3" s="14"/>
      <c r="Z3" s="14"/>
      <c r="AA3" s="14"/>
      <c r="AB3" s="14"/>
      <c r="AC3" s="14"/>
      <c r="AD3" s="14"/>
      <c r="AE3" s="15"/>
      <c r="AF3" s="16">
        <f>SUM(B3:AE3)</f>
        <v>0</v>
      </c>
      <c r="AG3" s="16">
        <f>SUM(AF3,'Oct 25'!AH3)</f>
        <v>0</v>
      </c>
    </row>
    <row r="4" ht="20.7" customHeight="1">
      <c r="A4" t="s" s="12">
        <v>95</v>
      </c>
      <c r="B4" s="17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9"/>
      <c r="AF4" s="11">
        <f>SUM(B4:AE4)</f>
        <v>0</v>
      </c>
      <c r="AG4" s="11">
        <f>SUM(AF4,'Oct 25'!AH4)</f>
        <v>0</v>
      </c>
    </row>
    <row r="5" ht="20.7" customHeight="1">
      <c r="A5" s="23"/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5"/>
      <c r="AF5" s="16"/>
      <c r="AG5" s="27"/>
    </row>
    <row r="6" ht="20.7" customHeight="1">
      <c r="A6" t="s" s="12">
        <v>96</v>
      </c>
      <c r="B6" s="17">
        <f>SUM(B3:B4)</f>
        <v>0</v>
      </c>
      <c r="C6" s="18">
        <f>SUM(C3:C4)</f>
        <v>0</v>
      </c>
      <c r="D6" s="18">
        <f>SUM(D3:D4)</f>
        <v>0</v>
      </c>
      <c r="E6" s="18">
        <f>SUM(E3:E4)</f>
        <v>0</v>
      </c>
      <c r="F6" s="18">
        <f>SUM(F3:F4)</f>
        <v>0</v>
      </c>
      <c r="G6" s="18">
        <f>SUM(G3:G4)</f>
        <v>0</v>
      </c>
      <c r="H6" s="18">
        <f>SUM(H3:H4)</f>
        <v>0</v>
      </c>
      <c r="I6" s="18">
        <f>SUM(I3:I4)</f>
        <v>0</v>
      </c>
      <c r="J6" s="18">
        <f>SUM(J3:J4)</f>
        <v>0</v>
      </c>
      <c r="K6" s="18">
        <f>SUM(K3:K4)</f>
        <v>0</v>
      </c>
      <c r="L6" s="18">
        <f>SUM(L3:L4)</f>
        <v>0</v>
      </c>
      <c r="M6" s="18">
        <f>SUM(M3:M4)</f>
        <v>0</v>
      </c>
      <c r="N6" s="18">
        <f>SUM(N3:N4)</f>
        <v>0</v>
      </c>
      <c r="O6" s="18">
        <f>SUM(O3:O4)</f>
        <v>0</v>
      </c>
      <c r="P6" s="18">
        <f>SUM(P3:P4)</f>
        <v>0</v>
      </c>
      <c r="Q6" s="18">
        <f>SUM(Q3:Q4)</f>
        <v>0</v>
      </c>
      <c r="R6" s="18">
        <f>SUM(R3:R4)</f>
        <v>0</v>
      </c>
      <c r="S6" s="18">
        <f>SUM(S3:S4)</f>
        <v>0</v>
      </c>
      <c r="T6" s="18">
        <f>SUM(T3:T4)</f>
        <v>0</v>
      </c>
      <c r="U6" s="18">
        <f>SUM(U3:U4)</f>
        <v>0</v>
      </c>
      <c r="V6" s="18">
        <f>SUM(V3:V4)</f>
        <v>0</v>
      </c>
      <c r="W6" s="18">
        <f>SUM(W3:W4)</f>
        <v>0</v>
      </c>
      <c r="X6" s="18">
        <f>SUM(X3:X4)</f>
        <v>0</v>
      </c>
      <c r="Y6" s="18">
        <f>SUM(Y3:Y4)</f>
        <v>0</v>
      </c>
      <c r="Z6" s="18">
        <f>SUM(Z3:Z4)</f>
        <v>0</v>
      </c>
      <c r="AA6" s="18">
        <f>SUM(AA3:AA4)</f>
        <v>0</v>
      </c>
      <c r="AB6" s="18">
        <f>SUM(AB3:AB4)</f>
        <v>0</v>
      </c>
      <c r="AC6" s="18">
        <f>SUM(AC3:AC4)</f>
        <v>0</v>
      </c>
      <c r="AD6" s="18">
        <f>SUM(AD3:AD4)</f>
        <v>0</v>
      </c>
      <c r="AE6" s="19">
        <f>SUM(AE3:AE4)</f>
        <v>0</v>
      </c>
      <c r="AF6" s="11">
        <f>SUM(AF3:AF4)</f>
        <v>0</v>
      </c>
      <c r="AG6" s="11">
        <f>SUM(AF6,'Oct 25'!AH6)</f>
        <v>0</v>
      </c>
    </row>
    <row r="7" ht="20.7" customHeight="1">
      <c r="A7" s="23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5"/>
      <c r="AF7" s="16"/>
      <c r="AG7" s="27"/>
    </row>
    <row r="8" ht="20.7" customHeight="1">
      <c r="A8" t="s" s="12">
        <v>97</v>
      </c>
      <c r="B8" s="17">
        <f>-SUMIF('CC1'!$AE$30:$AE$50,B$1,'CC1'!$AG$30:$AG$50)</f>
        <v>0</v>
      </c>
      <c r="C8" s="18">
        <f>-SUMIF('CC1'!$AE$30:$AE$50,C$1,'CC1'!$AG$30:$AG$50)</f>
        <v>0</v>
      </c>
      <c r="D8" s="18">
        <f>-SUMIF('CC1'!$AE$30:$AE$50,D$1,'CC1'!$AG$30:$AG$50)</f>
        <v>0</v>
      </c>
      <c r="E8" s="18">
        <f>-SUMIF('CC1'!$AE$30:$AE$50,E$1,'CC1'!$AG$30:$AG$50)</f>
        <v>0</v>
      </c>
      <c r="F8" s="18">
        <f>-SUMIF('CC1'!$AE$30:$AE$50,F$1,'CC1'!$AG$30:$AG$50)</f>
        <v>0</v>
      </c>
      <c r="G8" s="18">
        <f>-SUMIF('CC1'!$AE$30:$AE$50,G$1,'CC1'!$AG$30:$AG$50)</f>
        <v>0</v>
      </c>
      <c r="H8" s="18">
        <f>-SUMIF('CC1'!$AE$30:$AE$50,H$1,'CC1'!$AG$30:$AG$50)</f>
        <v>0</v>
      </c>
      <c r="I8" s="18">
        <f>-SUMIF('CC1'!$AE$30:$AE$50,I$1,'CC1'!$AG$30:$AG$50)</f>
        <v>0</v>
      </c>
      <c r="J8" s="18">
        <f>-SUMIF('CC1'!$AE$30:$AE$50,J$1,'CC1'!$AG$30:$AG$50)</f>
        <v>0</v>
      </c>
      <c r="K8" s="18">
        <f>-SUMIF('CC1'!$AE$30:$AE$50,K$1,'CC1'!$AG$30:$AG$50)</f>
        <v>0</v>
      </c>
      <c r="L8" s="18">
        <f>-SUMIF('CC1'!$AE$30:$AE$50,L$1,'CC1'!$AG$30:$AG$50)</f>
        <v>0</v>
      </c>
      <c r="M8" s="18">
        <f>-SUMIF('CC1'!$AE$30:$AE$50,M$1,'CC1'!$AG$30:$AG$50)</f>
        <v>0</v>
      </c>
      <c r="N8" s="18">
        <f>-SUMIF('CC1'!$AE$30:$AE$50,N$1,'CC1'!$AG$30:$AG$50)</f>
        <v>0</v>
      </c>
      <c r="O8" s="18">
        <f>-SUMIF('CC1'!$AE$30:$AE$50,O$1,'CC1'!$AG$30:$AG$50)</f>
        <v>0</v>
      </c>
      <c r="P8" s="18">
        <f>-SUMIF('CC1'!$AE$30:$AE$50,P$1,'CC1'!$AG$30:$AG$50)</f>
        <v>0</v>
      </c>
      <c r="Q8" s="18">
        <f>-SUMIF('CC1'!$AE$30:$AE$50,Q$1,'CC1'!$AG$30:$AG$50)</f>
        <v>0</v>
      </c>
      <c r="R8" s="18">
        <f>-SUMIF('CC1'!$AE$30:$AE$50,R$1,'CC1'!$AG$30:$AG$50)</f>
        <v>0</v>
      </c>
      <c r="S8" s="18">
        <f>-SUMIF('CC1'!$AE$30:$AE$50,S$1,'CC1'!$AG$30:$AG$50)</f>
        <v>0</v>
      </c>
      <c r="T8" s="18">
        <f>-SUMIF('CC1'!$AE$30:$AE$50,T$1,'CC1'!$AG$30:$AG$50)</f>
        <v>0</v>
      </c>
      <c r="U8" s="18">
        <f>-SUMIF('CC1'!$AE$30:$AE$50,U$1,'CC1'!$AG$30:$AG$50)</f>
        <v>0</v>
      </c>
      <c r="V8" s="18">
        <f>-SUMIF('CC1'!$AE$30:$AE$50,V$1,'CC1'!$AG$30:$AG$50)</f>
        <v>0</v>
      </c>
      <c r="W8" s="18">
        <f>-SUMIF('CC1'!$AE$30:$AE$50,W$1,'CC1'!$AG$30:$AG$50)</f>
        <v>0</v>
      </c>
      <c r="X8" s="18">
        <f>-SUMIF('CC1'!$AE$30:$AE$50,X$1,'CC1'!$AG$30:$AG$50)</f>
        <v>0</v>
      </c>
      <c r="Y8" s="18">
        <f>-SUMIF('CC1'!$AE$30:$AE$50,Y$1,'CC1'!$AG$30:$AG$50)</f>
        <v>0</v>
      </c>
      <c r="Z8" s="18">
        <f>-SUMIF('CC1'!$AE$30:$AE$50,Z$1,'CC1'!$AG$30:$AG$50)</f>
        <v>0</v>
      </c>
      <c r="AA8" s="18">
        <f>-SUMIF('CC1'!$AE$30:$AE$50,AA$1,'CC1'!$AG$30:$AG$50)</f>
        <v>0</v>
      </c>
      <c r="AB8" s="18">
        <f>-SUMIF('CC1'!$AE$30:$AE$50,AB$1,'CC1'!$AG$30:$AG$50)</f>
        <v>0</v>
      </c>
      <c r="AC8" s="18">
        <f>-SUMIF('CC1'!$AE$30:$AE$50,AC$1,'CC1'!$AG$30:$AG$50)</f>
        <v>0</v>
      </c>
      <c r="AD8" s="18">
        <f>-SUMIF('CC1'!$AE$30:$AE$50,AD$1,'CC1'!$AG$30:$AG$50)</f>
        <v>0</v>
      </c>
      <c r="AE8" s="19">
        <f>-SUMIF('CC1'!$AE$30:$AE$50,AE$1,'CC1'!$AG$30:$AG$50)</f>
        <v>-5</v>
      </c>
      <c r="AF8" s="11">
        <f>SUM(B8:AE8)</f>
        <v>-5</v>
      </c>
      <c r="AG8" s="11">
        <f>SUM(AF8,'Oct 25'!AH8)</f>
        <v>-100</v>
      </c>
    </row>
    <row r="9" ht="20.7" customHeight="1">
      <c r="A9" t="s" s="12">
        <v>98</v>
      </c>
      <c r="B9" s="13">
        <f>-SUMIF('CC2'!$AE$30:$AE$50,B$1,'CC2'!$AG$30:$AG$50)</f>
        <v>0</v>
      </c>
      <c r="C9" s="14">
        <f>-SUMIF('CC2'!$AE$30:$AE$50,C$1,'CC2'!$AG$30:$AG$50)</f>
        <v>0</v>
      </c>
      <c r="D9" s="14">
        <f>-SUMIF('CC2'!$AE$30:$AE$50,D$1,'CC2'!$AG$30:$AG$50)</f>
        <v>0</v>
      </c>
      <c r="E9" s="14">
        <f>-SUMIF('CC2'!$AE$30:$AE$50,E$1,'CC2'!$AG$30:$AG$50)</f>
        <v>0</v>
      </c>
      <c r="F9" s="14">
        <f>-SUMIF('CC2'!$AE$30:$AE$50,F$1,'CC2'!$AG$30:$AG$50)</f>
        <v>0</v>
      </c>
      <c r="G9" s="14">
        <f>-SUMIF('CC2'!$AE$30:$AE$50,G$1,'CC2'!$AG$30:$AG$50)</f>
        <v>0</v>
      </c>
      <c r="H9" s="14">
        <f>-SUMIF('CC2'!$AE$30:$AE$50,H$1,'CC2'!$AG$30:$AG$50)</f>
        <v>0</v>
      </c>
      <c r="I9" s="14">
        <f>-SUMIF('CC2'!$AE$30:$AE$50,I$1,'CC2'!$AG$30:$AG$50)</f>
        <v>0</v>
      </c>
      <c r="J9" s="14">
        <f>-SUMIF('CC2'!$AE$30:$AE$50,J$1,'CC2'!$AG$30:$AG$50)</f>
        <v>0</v>
      </c>
      <c r="K9" s="14">
        <f>-SUMIF('CC2'!$AE$30:$AE$50,K$1,'CC2'!$AG$30:$AG$50)</f>
        <v>0</v>
      </c>
      <c r="L9" s="14">
        <f>-SUMIF('CC2'!$AE$30:$AE$50,L$1,'CC2'!$AG$30:$AG$50)</f>
        <v>0</v>
      </c>
      <c r="M9" s="14">
        <f>-SUMIF('CC2'!$AE$30:$AE$50,M$1,'CC2'!$AG$30:$AG$50)</f>
        <v>0</v>
      </c>
      <c r="N9" s="14">
        <f>-SUMIF('CC2'!$AE$30:$AE$50,N$1,'CC2'!$AG$30:$AG$50)</f>
        <v>0</v>
      </c>
      <c r="O9" s="14">
        <f>-SUMIF('CC2'!$AE$30:$AE$50,O$1,'CC2'!$AG$30:$AG$50)</f>
        <v>0</v>
      </c>
      <c r="P9" s="14">
        <f>-SUMIF('CC2'!$AE$30:$AE$50,P$1,'CC2'!$AG$30:$AG$50)</f>
        <v>0</v>
      </c>
      <c r="Q9" s="14">
        <f>-SUMIF('CC2'!$AE$30:$AE$50,Q$1,'CC2'!$AG$30:$AG$50)</f>
        <v>0</v>
      </c>
      <c r="R9" s="14">
        <f>-SUMIF('CC2'!$AE$30:$AE$50,R$1,'CC2'!$AG$30:$AG$50)</f>
        <v>0</v>
      </c>
      <c r="S9" s="14">
        <f>-SUMIF('CC2'!$AE$30:$AE$50,S$1,'CC2'!$AG$30:$AG$50)</f>
        <v>0</v>
      </c>
      <c r="T9" s="14">
        <f>-SUMIF('CC2'!$AE$30:$AE$50,T$1,'CC2'!$AG$30:$AG$50)</f>
        <v>0</v>
      </c>
      <c r="U9" s="14">
        <f>-SUMIF('CC2'!$AE$30:$AE$50,U$1,'CC2'!$AG$30:$AG$50)</f>
        <v>0</v>
      </c>
      <c r="V9" s="14">
        <f>-SUMIF('CC2'!$AE$30:$AE$50,V$1,'CC2'!$AG$30:$AG$50)</f>
        <v>0</v>
      </c>
      <c r="W9" s="14">
        <f>-SUMIF('CC2'!$AE$30:$AE$50,W$1,'CC2'!$AG$30:$AG$50)</f>
        <v>0</v>
      </c>
      <c r="X9" s="14">
        <f>-SUMIF('CC2'!$AE$30:$AE$50,X$1,'CC2'!$AG$30:$AG$50)</f>
        <v>0</v>
      </c>
      <c r="Y9" s="14">
        <f>-SUMIF('CC2'!$AE$30:$AE$50,Y$1,'CC2'!$AG$30:$AG$50)</f>
        <v>0</v>
      </c>
      <c r="Z9" s="14">
        <f>-SUMIF('CC2'!$AE$30:$AE$50,Z$1,'CC2'!$AG$30:$AG$50)</f>
        <v>0</v>
      </c>
      <c r="AA9" s="14">
        <f>-SUMIF('CC2'!$AE$30:$AE$50,AA$1,'CC2'!$AG$30:$AG$50)</f>
        <v>0</v>
      </c>
      <c r="AB9" s="14">
        <f>-SUMIF('CC2'!$AE$30:$AE$50,AB$1,'CC2'!$AG$30:$AG$50)</f>
        <v>0</v>
      </c>
      <c r="AC9" s="14">
        <f>-SUMIF('CC2'!$AE$30:$AE$50,AC$1,'CC2'!$AG$30:$AG$50)</f>
        <v>0</v>
      </c>
      <c r="AD9" s="14">
        <f>-SUMIF('CC2'!$AE$30:$AE$50,AD$1,'CC2'!$AG$30:$AG$50)</f>
        <v>0</v>
      </c>
      <c r="AE9" s="15">
        <f>-SUMIF('CC2'!$AE$30:$AE$50,AE$1,'CC2'!$AG$30:$AG$50)</f>
        <v>-23</v>
      </c>
      <c r="AF9" s="16">
        <f>SUM(B9:AE9)</f>
        <v>-23</v>
      </c>
      <c r="AG9" s="16">
        <f>SUM(AF9,'Oct 25'!AH9)</f>
        <v>-253</v>
      </c>
    </row>
    <row r="10" ht="20.7" customHeight="1">
      <c r="A10" t="s" s="12">
        <v>99</v>
      </c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9"/>
      <c r="AF10" s="11">
        <f>SUM(B10:AE10)</f>
        <v>0</v>
      </c>
      <c r="AG10" s="11">
        <f>SUM(AF10,'Oct 25'!AH10)</f>
        <v>0</v>
      </c>
    </row>
    <row r="11" ht="20.7" customHeight="1">
      <c r="A11" t="s" s="12">
        <v>100</v>
      </c>
      <c r="B11" s="13">
        <f>-SUMIF('Checking1'!$AE$30:$AE$50,B$1,'Checking1'!$AG$30:$AG$50)</f>
        <v>0</v>
      </c>
      <c r="C11" s="14">
        <f>-SUMIF('Checking1'!$AE$30:$AE$50,C$1,'Checking1'!$AG$30:$AG$50)</f>
        <v>0</v>
      </c>
      <c r="D11" s="14">
        <f>-SUMIF('Checking1'!$AE$30:$AE$50,D$1,'Checking1'!$AG$30:$AG$50)</f>
        <v>0</v>
      </c>
      <c r="E11" s="14">
        <f>-SUMIF('Checking1'!$AE$30:$AE$50,E$1,'Checking1'!$AG$30:$AG$50)</f>
        <v>0</v>
      </c>
      <c r="F11" s="14">
        <f>-SUMIF('Checking1'!$AE$30:$AE$50,F$1,'Checking1'!$AG$30:$AG$50)</f>
        <v>0</v>
      </c>
      <c r="G11" s="14">
        <f>-SUMIF('Checking1'!$AE$30:$AE$50,G$1,'Checking1'!$AG$30:$AG$50)</f>
        <v>0</v>
      </c>
      <c r="H11" s="14">
        <f>-SUMIF('Checking1'!$AE$30:$AE$50,H$1,'Checking1'!$AG$30:$AG$50)</f>
        <v>0</v>
      </c>
      <c r="I11" s="14">
        <f>-SUMIF('Checking1'!$AE$30:$AE$50,I$1,'Checking1'!$AG$30:$AG$50)</f>
        <v>0</v>
      </c>
      <c r="J11" s="14">
        <f>-SUMIF('Checking1'!$AE$30:$AE$50,J$1,'Checking1'!$AG$30:$AG$50)</f>
        <v>0</v>
      </c>
      <c r="K11" s="14">
        <f>-SUMIF('Checking1'!$AE$30:$AE$50,K$1,'Checking1'!$AG$30:$AG$50)</f>
        <v>0</v>
      </c>
      <c r="L11" s="14">
        <f>-SUMIF('Checking1'!$AE$30:$AE$50,L$1,'Checking1'!$AG$30:$AG$50)</f>
        <v>0</v>
      </c>
      <c r="M11" s="14">
        <f>-SUMIF('Checking1'!$AE$30:$AE$50,M$1,'Checking1'!$AG$30:$AG$50)</f>
        <v>0</v>
      </c>
      <c r="N11" s="14">
        <f>-SUMIF('Checking1'!$AE$30:$AE$50,N$1,'Checking1'!$AG$30:$AG$50)</f>
        <v>0</v>
      </c>
      <c r="O11" s="14">
        <f>-SUMIF('Checking1'!$AE$30:$AE$50,O$1,'Checking1'!$AG$30:$AG$50)</f>
        <v>0</v>
      </c>
      <c r="P11" s="14">
        <f>-SUMIF('Checking1'!$AE$30:$AE$50,P$1,'Checking1'!$AG$30:$AG$50)</f>
        <v>0</v>
      </c>
      <c r="Q11" s="14">
        <f>-SUMIF('Checking1'!$AE$30:$AE$50,Q$1,'Checking1'!$AG$30:$AG$50)</f>
        <v>0</v>
      </c>
      <c r="R11" s="14">
        <f>-SUMIF('Checking1'!$AE$30:$AE$50,R$1,'Checking1'!$AG$30:$AG$50)</f>
        <v>0</v>
      </c>
      <c r="S11" s="14">
        <f>-SUMIF('Checking1'!$AE$30:$AE$50,S$1,'Checking1'!$AG$30:$AG$50)</f>
        <v>0</v>
      </c>
      <c r="T11" s="14">
        <f>-SUMIF('Checking1'!$AE$30:$AE$50,T$1,'Checking1'!$AG$30:$AG$50)</f>
        <v>0</v>
      </c>
      <c r="U11" s="14">
        <f>-SUMIF('Checking1'!$AE$30:$AE$50,U$1,'Checking1'!$AG$30:$AG$50)</f>
        <v>0</v>
      </c>
      <c r="V11" s="14">
        <f>-SUMIF('Checking1'!$AE$30:$AE$50,V$1,'Checking1'!$AG$30:$AG$50)</f>
        <v>0</v>
      </c>
      <c r="W11" s="14">
        <f>-SUMIF('Checking1'!$AE$30:$AE$50,W$1,'Checking1'!$AG$30:$AG$50)</f>
        <v>0</v>
      </c>
      <c r="X11" s="14">
        <f>-SUMIF('Checking1'!$AE$30:$AE$50,X$1,'Checking1'!$AG$30:$AG$50)</f>
        <v>0</v>
      </c>
      <c r="Y11" s="14">
        <f>-SUMIF('Checking1'!$AE$30:$AE$50,Y$1,'Checking1'!$AG$30:$AG$50)</f>
        <v>0</v>
      </c>
      <c r="Z11" s="14">
        <f>-SUMIF('Checking1'!$AE$30:$AE$50,Z$1,'Checking1'!$AG$30:$AG$50)</f>
        <v>0</v>
      </c>
      <c r="AA11" s="14">
        <f>-SUMIF('Checking1'!$AE$30:$AE$50,AA$1,'Checking1'!$AG$30:$AG$50)</f>
        <v>0</v>
      </c>
      <c r="AB11" s="14">
        <f>-SUMIF('Checking1'!$AE$30:$AE$50,AB$1,'Checking1'!$AG$30:$AG$50)</f>
        <v>0</v>
      </c>
      <c r="AC11" s="14">
        <f>-SUMIF('Checking1'!$AE$30:$AE$50,AC$1,'Checking1'!$AG$30:$AG$50)</f>
        <v>0</v>
      </c>
      <c r="AD11" s="14">
        <f>-SUMIF('Checking1'!$AE$30:$AE$50,AD$1,'Checking1'!$AG$30:$AG$50)</f>
        <v>0</v>
      </c>
      <c r="AE11" s="15">
        <f>-SUMIF('Checking1'!$AE$30:$AE$50,AE$1,'Checking1'!$AG$30:$AG$50)</f>
        <v>0</v>
      </c>
      <c r="AF11" s="16">
        <f>SUM(B11:AE11)</f>
        <v>0</v>
      </c>
      <c r="AG11" s="16">
        <f>SUM(AF11,'Oct 25'!AH11)</f>
        <v>-23</v>
      </c>
    </row>
    <row r="12" ht="20.7" customHeight="1">
      <c r="A12" s="23"/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9"/>
      <c r="AF12" s="11"/>
      <c r="AG12" s="31"/>
    </row>
    <row r="13" ht="20.7" customHeight="1">
      <c r="A13" t="s" s="12">
        <v>101</v>
      </c>
      <c r="B13" s="13">
        <f>SUM(B8:B11)</f>
        <v>0</v>
      </c>
      <c r="C13" s="14">
        <f>SUM(C8:C11)</f>
        <v>0</v>
      </c>
      <c r="D13" s="14">
        <f>SUM(D8:D11)</f>
        <v>0</v>
      </c>
      <c r="E13" s="14">
        <f>SUM(E8:E11)</f>
        <v>0</v>
      </c>
      <c r="F13" s="14">
        <f>SUM(F8:F11)</f>
        <v>0</v>
      </c>
      <c r="G13" s="14">
        <f>SUM(G8:G11)</f>
        <v>0</v>
      </c>
      <c r="H13" s="14">
        <f>SUM(H8:H11)</f>
        <v>0</v>
      </c>
      <c r="I13" s="14">
        <f>SUM(I8:I11)</f>
        <v>0</v>
      </c>
      <c r="J13" s="14">
        <f>SUM(J8:J11)</f>
        <v>0</v>
      </c>
      <c r="K13" s="14">
        <f>SUM(K8:K11)</f>
        <v>0</v>
      </c>
      <c r="L13" s="14">
        <f>SUM(L8:L11)</f>
        <v>0</v>
      </c>
      <c r="M13" s="14">
        <f>SUM(M8:M11)</f>
        <v>0</v>
      </c>
      <c r="N13" s="14">
        <f>SUM(N8:N11)</f>
        <v>0</v>
      </c>
      <c r="O13" s="14">
        <f>SUM(O8:O11)</f>
        <v>0</v>
      </c>
      <c r="P13" s="14">
        <f>SUM(P8:P11)</f>
        <v>0</v>
      </c>
      <c r="Q13" s="14">
        <f>SUM(Q8:Q11)</f>
        <v>0</v>
      </c>
      <c r="R13" s="14">
        <f>SUM(R8:R11)</f>
        <v>0</v>
      </c>
      <c r="S13" s="14">
        <f>SUM(S8:S11)</f>
        <v>0</v>
      </c>
      <c r="T13" s="14">
        <f>SUM(T8:T11)</f>
        <v>0</v>
      </c>
      <c r="U13" s="14">
        <f>SUM(U8:U11)</f>
        <v>0</v>
      </c>
      <c r="V13" s="14">
        <f>SUM(V8:V11)</f>
        <v>0</v>
      </c>
      <c r="W13" s="14">
        <f>SUM(W8:W11)</f>
        <v>0</v>
      </c>
      <c r="X13" s="14">
        <f>SUM(X8:X11)</f>
        <v>0</v>
      </c>
      <c r="Y13" s="14">
        <f>SUM(Y8:Y11)</f>
        <v>0</v>
      </c>
      <c r="Z13" s="14">
        <f>SUM(Z8:Z11)</f>
        <v>0</v>
      </c>
      <c r="AA13" s="14">
        <f>SUM(AA8:AA11)</f>
        <v>0</v>
      </c>
      <c r="AB13" s="14">
        <f>SUM(AB8:AB11)</f>
        <v>0</v>
      </c>
      <c r="AC13" s="14">
        <f>SUM(AC8:AC11)</f>
        <v>0</v>
      </c>
      <c r="AD13" s="14">
        <f>SUM(AD8:AD11)</f>
        <v>0</v>
      </c>
      <c r="AE13" s="15">
        <f>SUM(AE8:AE11)</f>
        <v>-28</v>
      </c>
      <c r="AF13" s="16">
        <f>SUM(AF8:AF11)</f>
        <v>-28</v>
      </c>
      <c r="AG13" s="16">
        <f>SUM(AF13,'Oct 25'!AH13)</f>
        <v>-376</v>
      </c>
    </row>
    <row r="14" ht="20.7" customHeight="1">
      <c r="A14" s="23"/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9"/>
      <c r="AF14" t="s" s="165">
        <v>102</v>
      </c>
      <c r="AG14" t="s" s="165">
        <v>105</v>
      </c>
    </row>
    <row r="15" ht="20.7" customHeight="1">
      <c r="A15" s="23"/>
      <c r="B15" s="13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5"/>
      <c r="AF15" s="16">
        <f>SUM(AF13,AF6)</f>
        <v>-28</v>
      </c>
      <c r="AG15" s="16">
        <f>SUM(AF15,'Oct 25'!AH15)</f>
        <v>-376</v>
      </c>
    </row>
  </sheetData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18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H15"/>
  <sheetViews>
    <sheetView workbookViewId="0" showGridLines="0" defaultGridColor="1">
      <pane topLeftCell="B2" xSplit="1" ySplit="1" activePane="bottomRight" state="frozen"/>
    </sheetView>
  </sheetViews>
  <sheetFormatPr defaultColWidth="16.3333" defaultRowHeight="19.9" customHeight="1" outlineLevelRow="0" outlineLevelCol="0"/>
  <cols>
    <col min="1" max="1" width="15" style="177" customWidth="1"/>
    <col min="2" max="10" width="6" style="177" customWidth="1"/>
    <col min="11" max="30" width="7" style="177" customWidth="1"/>
    <col min="31" max="31" width="7.5" style="177" customWidth="1"/>
    <col min="32" max="32" width="7" style="177" customWidth="1"/>
    <col min="33" max="33" width="7.5" style="177" customWidth="1"/>
    <col min="34" max="34" width="8.5" style="177" customWidth="1"/>
    <col min="35" max="16384" width="16.3516" style="177" customWidth="1"/>
  </cols>
  <sheetData>
    <row r="1" ht="20.7" customHeight="1">
      <c r="A1" s="64"/>
      <c r="B1" s="65">
        <v>45992</v>
      </c>
      <c r="C1" s="65">
        <v>45993</v>
      </c>
      <c r="D1" s="65">
        <v>45994</v>
      </c>
      <c r="E1" s="65">
        <v>45995</v>
      </c>
      <c r="F1" s="65">
        <v>45996</v>
      </c>
      <c r="G1" s="65">
        <v>45997</v>
      </c>
      <c r="H1" s="65">
        <v>45998</v>
      </c>
      <c r="I1" s="65">
        <v>45999</v>
      </c>
      <c r="J1" s="65">
        <v>46000</v>
      </c>
      <c r="K1" s="65">
        <v>46001</v>
      </c>
      <c r="L1" s="65">
        <v>46002</v>
      </c>
      <c r="M1" s="65">
        <v>46003</v>
      </c>
      <c r="N1" s="65">
        <v>46004</v>
      </c>
      <c r="O1" s="65">
        <v>46005</v>
      </c>
      <c r="P1" s="65">
        <v>46006</v>
      </c>
      <c r="Q1" s="65">
        <v>46007</v>
      </c>
      <c r="R1" s="65">
        <v>46008</v>
      </c>
      <c r="S1" s="65">
        <v>46009</v>
      </c>
      <c r="T1" s="65">
        <v>46010</v>
      </c>
      <c r="U1" s="65">
        <v>46011</v>
      </c>
      <c r="V1" s="65">
        <v>46012</v>
      </c>
      <c r="W1" s="65">
        <v>46013</v>
      </c>
      <c r="X1" s="65">
        <v>46014</v>
      </c>
      <c r="Y1" s="65">
        <v>46015</v>
      </c>
      <c r="Z1" s="65">
        <v>46016</v>
      </c>
      <c r="AA1" s="65">
        <v>46017</v>
      </c>
      <c r="AB1" s="65">
        <v>46018</v>
      </c>
      <c r="AC1" s="65">
        <v>46019</v>
      </c>
      <c r="AD1" s="65">
        <v>46020</v>
      </c>
      <c r="AE1" s="65">
        <v>46021</v>
      </c>
      <c r="AF1" s="160">
        <v>46022</v>
      </c>
      <c r="AG1" t="s" s="6">
        <v>1</v>
      </c>
      <c r="AH1" t="s" s="6">
        <v>106</v>
      </c>
    </row>
    <row r="2" ht="20.7" customHeight="1">
      <c r="A2" s="161"/>
      <c r="B2" t="s" s="162">
        <v>92</v>
      </c>
      <c r="C2" t="s" s="154">
        <v>93</v>
      </c>
      <c r="D2" t="s" s="154">
        <v>87</v>
      </c>
      <c r="E2" t="s" s="154">
        <v>88</v>
      </c>
      <c r="F2" t="s" s="154">
        <v>89</v>
      </c>
      <c r="G2" t="s" s="154">
        <v>104</v>
      </c>
      <c r="H2" t="s" s="154">
        <v>91</v>
      </c>
      <c r="I2" t="s" s="154">
        <v>92</v>
      </c>
      <c r="J2" t="s" s="154">
        <v>93</v>
      </c>
      <c r="K2" t="s" s="154">
        <v>87</v>
      </c>
      <c r="L2" t="s" s="154">
        <v>88</v>
      </c>
      <c r="M2" t="s" s="154">
        <v>89</v>
      </c>
      <c r="N2" t="s" s="154">
        <v>104</v>
      </c>
      <c r="O2" t="s" s="154">
        <v>91</v>
      </c>
      <c r="P2" t="s" s="154">
        <v>92</v>
      </c>
      <c r="Q2" t="s" s="154">
        <v>93</v>
      </c>
      <c r="R2" t="s" s="154">
        <v>87</v>
      </c>
      <c r="S2" t="s" s="154">
        <v>88</v>
      </c>
      <c r="T2" t="s" s="154">
        <v>89</v>
      </c>
      <c r="U2" t="s" s="154">
        <v>104</v>
      </c>
      <c r="V2" t="s" s="154">
        <v>91</v>
      </c>
      <c r="W2" t="s" s="154">
        <v>92</v>
      </c>
      <c r="X2" t="s" s="154">
        <v>93</v>
      </c>
      <c r="Y2" t="s" s="154">
        <v>87</v>
      </c>
      <c r="Z2" t="s" s="154">
        <v>88</v>
      </c>
      <c r="AA2" t="s" s="154">
        <v>89</v>
      </c>
      <c r="AB2" t="s" s="154">
        <v>104</v>
      </c>
      <c r="AC2" t="s" s="154">
        <v>91</v>
      </c>
      <c r="AD2" t="s" s="154">
        <v>92</v>
      </c>
      <c r="AE2" t="s" s="154">
        <v>93</v>
      </c>
      <c r="AF2" t="s" s="163">
        <v>87</v>
      </c>
      <c r="AG2" s="31"/>
      <c r="AH2" s="31"/>
    </row>
    <row r="3" ht="20.7" customHeight="1">
      <c r="A3" t="s" s="12">
        <v>94</v>
      </c>
      <c r="B3" s="13"/>
      <c r="C3" s="14"/>
      <c r="D3" s="14"/>
      <c r="E3" s="14"/>
      <c r="F3" s="14">
        <f>'Pay_Leave'!P26</f>
        <v>0</v>
      </c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>
        <f>'Pay_Leave'!P27</f>
        <v>0</v>
      </c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5"/>
      <c r="AG3" s="16">
        <f>SUM(B3:AF3)</f>
        <v>0</v>
      </c>
      <c r="AH3" s="16">
        <f>SUM(AG3,'Nov 25'!AG3)</f>
        <v>0</v>
      </c>
    </row>
    <row r="4" ht="20.7" customHeight="1">
      <c r="A4" t="s" s="12">
        <v>95</v>
      </c>
      <c r="B4" s="17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9"/>
      <c r="AG4" s="11">
        <f>SUM(B4:AF4)</f>
        <v>0</v>
      </c>
      <c r="AH4" s="11">
        <f>SUM(AG4,'Nov 25'!AG4)</f>
        <v>0</v>
      </c>
    </row>
    <row r="5" ht="20.7" customHeight="1">
      <c r="A5" s="23"/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5"/>
      <c r="AG5" s="16"/>
      <c r="AH5" s="16"/>
    </row>
    <row r="6" ht="20.7" customHeight="1">
      <c r="A6" t="s" s="12">
        <v>96</v>
      </c>
      <c r="B6" s="17">
        <f>SUM(B3:B4)</f>
        <v>0</v>
      </c>
      <c r="C6" s="18">
        <f>SUM(C3:C4)</f>
        <v>0</v>
      </c>
      <c r="D6" s="18">
        <f>SUM(D3:D4)</f>
        <v>0</v>
      </c>
      <c r="E6" s="18">
        <f>SUM(E3:E4)</f>
        <v>0</v>
      </c>
      <c r="F6" s="18">
        <f>SUM(F3:F4)</f>
        <v>0</v>
      </c>
      <c r="G6" s="18">
        <f>SUM(G3:G4)</f>
        <v>0</v>
      </c>
      <c r="H6" s="18">
        <f>SUM(H3:H4)</f>
        <v>0</v>
      </c>
      <c r="I6" s="18">
        <f>SUM(I3:I4)</f>
        <v>0</v>
      </c>
      <c r="J6" s="18">
        <f>SUM(J3:J4)</f>
        <v>0</v>
      </c>
      <c r="K6" s="18">
        <f>SUM(K3:K4)</f>
        <v>0</v>
      </c>
      <c r="L6" s="18">
        <f>SUM(L3:L4)</f>
        <v>0</v>
      </c>
      <c r="M6" s="18">
        <f>SUM(M3:M4)</f>
        <v>0</v>
      </c>
      <c r="N6" s="18">
        <f>SUM(N3:N4)</f>
        <v>0</v>
      </c>
      <c r="O6" s="18">
        <f>SUM(O3:O4)</f>
        <v>0</v>
      </c>
      <c r="P6" s="18">
        <f>SUM(P3:P4)</f>
        <v>0</v>
      </c>
      <c r="Q6" s="18">
        <f>SUM(Q3:Q4)</f>
        <v>0</v>
      </c>
      <c r="R6" s="18">
        <f>SUM(R3:R4)</f>
        <v>0</v>
      </c>
      <c r="S6" s="18">
        <f>SUM(S3:S4)</f>
        <v>0</v>
      </c>
      <c r="T6" s="18">
        <f>SUM(T3:T4)</f>
        <v>0</v>
      </c>
      <c r="U6" s="18">
        <f>SUM(U3:U4)</f>
        <v>0</v>
      </c>
      <c r="V6" s="18">
        <f>SUM(V3:V4)</f>
        <v>0</v>
      </c>
      <c r="W6" s="18">
        <f>SUM(W3:W4)</f>
        <v>0</v>
      </c>
      <c r="X6" s="18">
        <f>SUM(X3:X4)</f>
        <v>0</v>
      </c>
      <c r="Y6" s="18">
        <f>SUM(Y3:Y4)</f>
        <v>0</v>
      </c>
      <c r="Z6" s="18">
        <f>SUM(Z3:Z4)</f>
        <v>0</v>
      </c>
      <c r="AA6" s="18">
        <f>SUM(AA3:AA4)</f>
        <v>0</v>
      </c>
      <c r="AB6" s="18">
        <f>SUM(AB3:AB4)</f>
        <v>0</v>
      </c>
      <c r="AC6" s="18">
        <f>SUM(AC3:AC4)</f>
        <v>0</v>
      </c>
      <c r="AD6" s="18">
        <f>SUM(AD3:AD4)</f>
        <v>0</v>
      </c>
      <c r="AE6" s="18">
        <f>SUM(AE3:AE4)</f>
        <v>0</v>
      </c>
      <c r="AF6" s="19">
        <f>SUM(AF3:AF4)</f>
        <v>0</v>
      </c>
      <c r="AG6" s="11">
        <f>SUM(AG3:AG4)</f>
        <v>0</v>
      </c>
      <c r="AH6" s="11">
        <f>SUM(AG6,'Nov 25'!AG6)</f>
        <v>0</v>
      </c>
    </row>
    <row r="7" ht="20.7" customHeight="1">
      <c r="A7" s="23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5"/>
      <c r="AG7" s="16"/>
      <c r="AH7" s="16"/>
    </row>
    <row r="8" ht="20.7" customHeight="1">
      <c r="A8" t="s" s="12">
        <v>97</v>
      </c>
      <c r="B8" s="17">
        <f>-SUMIF('CC1'!$AH$30:$AH$50,B$1,'CC1'!$AJ$30:$AJ$50)</f>
        <v>0</v>
      </c>
      <c r="C8" s="18">
        <f>-SUMIF('CC1'!$AH$30:$AH$50,C$1,'CC1'!$AJ$30:$AJ$50)</f>
        <v>0</v>
      </c>
      <c r="D8" s="18">
        <f>-SUMIF('CC1'!$AH$30:$AH$50,D$1,'CC1'!$AJ$30:$AJ$50)</f>
        <v>0</v>
      </c>
      <c r="E8" s="18">
        <f>-SUMIF('CC1'!$AH$30:$AH$50,E$1,'CC1'!$AJ$30:$AJ$50)</f>
        <v>0</v>
      </c>
      <c r="F8" s="18">
        <f>-SUMIF('CC1'!$AH$30:$AH$50,F$1,'CC1'!$AJ$30:$AJ$50)</f>
        <v>0</v>
      </c>
      <c r="G8" s="18">
        <f>-SUMIF('CC1'!$AH$30:$AH$50,G$1,'CC1'!$AJ$30:$AJ$50)</f>
        <v>0</v>
      </c>
      <c r="H8" s="18">
        <f>-SUMIF('CC1'!$AH$30:$AH$50,H$1,'CC1'!$AJ$30:$AJ$50)</f>
        <v>0</v>
      </c>
      <c r="I8" s="18">
        <f>-SUMIF('CC1'!$AH$30:$AH$50,I$1,'CC1'!$AJ$30:$AJ$50)</f>
        <v>0</v>
      </c>
      <c r="J8" s="18">
        <f>-SUMIF('CC1'!$AH$30:$AH$50,J$1,'CC1'!$AJ$30:$AJ$50)</f>
        <v>0</v>
      </c>
      <c r="K8" s="18">
        <f>-SUMIF('CC1'!$AH$30:$AH$50,K$1,'CC1'!$AJ$30:$AJ$50)</f>
        <v>0</v>
      </c>
      <c r="L8" s="18">
        <f>-SUMIF('CC1'!$AH$30:$AH$50,L$1,'CC1'!$AJ$30:$AJ$50)</f>
        <v>0</v>
      </c>
      <c r="M8" s="18">
        <f>-SUMIF('CC1'!$AH$30:$AH$50,M$1,'CC1'!$AJ$30:$AJ$50)</f>
        <v>0</v>
      </c>
      <c r="N8" s="18">
        <f>-SUMIF('CC1'!$AH$30:$AH$50,N$1,'CC1'!$AJ$30:$AJ$50)</f>
        <v>0</v>
      </c>
      <c r="O8" s="18">
        <f>-SUMIF('CC1'!$AH$30:$AH$50,O$1,'CC1'!$AJ$30:$AJ$50)</f>
        <v>0</v>
      </c>
      <c r="P8" s="18">
        <f>-SUMIF('CC1'!$AH$30:$AH$50,P$1,'CC1'!$AJ$30:$AJ$50)</f>
        <v>0</v>
      </c>
      <c r="Q8" s="18">
        <f>-SUMIF('CC1'!$AH$30:$AH$50,Q$1,'CC1'!$AJ$30:$AJ$50)</f>
        <v>0</v>
      </c>
      <c r="R8" s="18">
        <f>-SUMIF('CC1'!$AH$30:$AH$50,R$1,'CC1'!$AJ$30:$AJ$50)</f>
        <v>0</v>
      </c>
      <c r="S8" s="18">
        <f>-SUMIF('CC1'!$AH$30:$AH$50,S$1,'CC1'!$AJ$30:$AJ$50)</f>
        <v>0</v>
      </c>
      <c r="T8" s="18">
        <f>-SUMIF('CC1'!$AH$30:$AH$50,T$1,'CC1'!$AJ$30:$AJ$50)</f>
        <v>0</v>
      </c>
      <c r="U8" s="18">
        <f>-SUMIF('CC1'!$AH$30:$AH$50,U$1,'CC1'!$AJ$30:$AJ$50)</f>
        <v>0</v>
      </c>
      <c r="V8" s="18">
        <f>-SUMIF('CC1'!$AH$30:$AH$50,V$1,'CC1'!$AJ$30:$AJ$50)</f>
        <v>0</v>
      </c>
      <c r="W8" s="18">
        <f>-SUMIF('CC1'!$AH$30:$AH$50,W$1,'CC1'!$AJ$30:$AJ$50)</f>
        <v>0</v>
      </c>
      <c r="X8" s="18">
        <f>-SUMIF('CC1'!$AH$30:$AH$50,X$1,'CC1'!$AJ$30:$AJ$50)</f>
        <v>0</v>
      </c>
      <c r="Y8" s="18">
        <f>-SUMIF('CC1'!$AH$30:$AH$50,Y$1,'CC1'!$AJ$30:$AJ$50)</f>
        <v>0</v>
      </c>
      <c r="Z8" s="18">
        <f>-SUMIF('CC1'!$AH$30:$AH$50,Z$1,'CC1'!$AJ$30:$AJ$50)</f>
        <v>0</v>
      </c>
      <c r="AA8" s="18">
        <f>-SUMIF('CC1'!$AH$30:$AH$50,AA$1,'CC1'!$AJ$30:$AJ$50)</f>
        <v>0</v>
      </c>
      <c r="AB8" s="18">
        <f>-SUMIF('CC1'!$AH$30:$AH$50,AB$1,'CC1'!$AJ$30:$AJ$50)</f>
        <v>0</v>
      </c>
      <c r="AC8" s="18">
        <f>-SUMIF('CC1'!$AH$30:$AH$50,AC$1,'CC1'!$AJ$30:$AJ$50)</f>
        <v>0</v>
      </c>
      <c r="AD8" s="18">
        <f>-SUMIF('CC1'!$AH$30:$AH$50,AD$1,'CC1'!$AJ$30:$AJ$50)</f>
        <v>0</v>
      </c>
      <c r="AE8" s="18">
        <f>-SUMIF('CC1'!$AH$30:$AH$50,AE$1,'CC1'!$AJ$30:$AJ$50)</f>
        <v>-5</v>
      </c>
      <c r="AF8" s="19">
        <f>-SUMIF('CC1'!$AH$30:$AH$50,AF$1,'CC1'!$AJ$30:$AJ$50)</f>
        <v>0</v>
      </c>
      <c r="AG8" s="11">
        <f>SUM(B8:AF8)</f>
        <v>-5</v>
      </c>
      <c r="AH8" s="11">
        <f>SUM(AG8,'Nov 25'!AG8)</f>
        <v>-105</v>
      </c>
    </row>
    <row r="9" ht="20.7" customHeight="1">
      <c r="A9" t="s" s="12">
        <v>98</v>
      </c>
      <c r="B9" s="13">
        <f>-SUMIF('CC2'!$AH$30:$AH$50,B$1,'CC2'!$AJ$30:$AJ$50)</f>
        <v>0</v>
      </c>
      <c r="C9" s="14">
        <f>-SUMIF('CC2'!$AH$30:$AH$50,C$1,'CC2'!$AJ$30:$AJ$50)</f>
        <v>0</v>
      </c>
      <c r="D9" s="14">
        <f>-SUMIF('CC2'!$AH$30:$AH$50,D$1,'CC2'!$AJ$30:$AJ$50)</f>
        <v>0</v>
      </c>
      <c r="E9" s="14">
        <f>-SUMIF('CC2'!$AH$30:$AH$50,E$1,'CC2'!$AJ$30:$AJ$50)</f>
        <v>0</v>
      </c>
      <c r="F9" s="14">
        <f>-SUMIF('CC2'!$AH$30:$AH$50,F$1,'CC2'!$AJ$30:$AJ$50)</f>
        <v>0</v>
      </c>
      <c r="G9" s="14">
        <f>-SUMIF('CC2'!$AH$30:$AH$50,G$1,'CC2'!$AJ$30:$AJ$50)</f>
        <v>0</v>
      </c>
      <c r="H9" s="14">
        <f>-SUMIF('CC2'!$AH$30:$AH$50,H$1,'CC2'!$AJ$30:$AJ$50)</f>
        <v>0</v>
      </c>
      <c r="I9" s="14">
        <f>-SUMIF('CC2'!$AH$30:$AH$50,I$1,'CC2'!$AJ$30:$AJ$50)</f>
        <v>0</v>
      </c>
      <c r="J9" s="14">
        <f>-SUMIF('CC2'!$AH$30:$AH$50,J$1,'CC2'!$AJ$30:$AJ$50)</f>
        <v>0</v>
      </c>
      <c r="K9" s="14">
        <f>-SUMIF('CC2'!$AH$30:$AH$50,K$1,'CC2'!$AJ$30:$AJ$50)</f>
        <v>0</v>
      </c>
      <c r="L9" s="14">
        <f>-SUMIF('CC2'!$AH$30:$AH$50,L$1,'CC2'!$AJ$30:$AJ$50)</f>
        <v>0</v>
      </c>
      <c r="M9" s="14">
        <f>-SUMIF('CC2'!$AH$30:$AH$50,M$1,'CC2'!$AJ$30:$AJ$50)</f>
        <v>0</v>
      </c>
      <c r="N9" s="14">
        <f>-SUMIF('CC2'!$AH$30:$AH$50,N$1,'CC2'!$AJ$30:$AJ$50)</f>
        <v>0</v>
      </c>
      <c r="O9" s="14">
        <f>-SUMIF('CC2'!$AH$30:$AH$50,O$1,'CC2'!$AJ$30:$AJ$50)</f>
        <v>0</v>
      </c>
      <c r="P9" s="14">
        <f>-SUMIF('CC2'!$AH$30:$AH$50,P$1,'CC2'!$AJ$30:$AJ$50)</f>
        <v>0</v>
      </c>
      <c r="Q9" s="14">
        <f>-SUMIF('CC2'!$AH$30:$AH$50,Q$1,'CC2'!$AJ$30:$AJ$50)</f>
        <v>0</v>
      </c>
      <c r="R9" s="14">
        <f>-SUMIF('CC2'!$AH$30:$AH$50,R$1,'CC2'!$AJ$30:$AJ$50)</f>
        <v>0</v>
      </c>
      <c r="S9" s="14">
        <f>-SUMIF('CC2'!$AH$30:$AH$50,S$1,'CC2'!$AJ$30:$AJ$50)</f>
        <v>0</v>
      </c>
      <c r="T9" s="14">
        <f>-SUMIF('CC2'!$AH$30:$AH$50,T$1,'CC2'!$AJ$30:$AJ$50)</f>
        <v>0</v>
      </c>
      <c r="U9" s="14">
        <f>-SUMIF('CC2'!$AH$30:$AH$50,U$1,'CC2'!$AJ$30:$AJ$50)</f>
        <v>0</v>
      </c>
      <c r="V9" s="14">
        <f>-SUMIF('CC2'!$AH$30:$AH$50,V$1,'CC2'!$AJ$30:$AJ$50)</f>
        <v>0</v>
      </c>
      <c r="W9" s="14">
        <f>-SUMIF('CC2'!$AH$30:$AH$50,W$1,'CC2'!$AJ$30:$AJ$50)</f>
        <v>0</v>
      </c>
      <c r="X9" s="14">
        <f>-SUMIF('CC2'!$AH$30:$AH$50,X$1,'CC2'!$AJ$30:$AJ$50)</f>
        <v>0</v>
      </c>
      <c r="Y9" s="14">
        <f>-SUMIF('CC2'!$AH$30:$AH$50,Y$1,'CC2'!$AJ$30:$AJ$50)</f>
        <v>0</v>
      </c>
      <c r="Z9" s="14">
        <f>-SUMIF('CC2'!$AH$30:$AH$50,Z$1,'CC2'!$AJ$30:$AJ$50)</f>
        <v>0</v>
      </c>
      <c r="AA9" s="14">
        <f>-SUMIF('CC2'!$AH$30:$AH$50,AA$1,'CC2'!$AJ$30:$AJ$50)</f>
        <v>0</v>
      </c>
      <c r="AB9" s="14">
        <f>-SUMIF('CC2'!$AH$30:$AH$50,AB$1,'CC2'!$AJ$30:$AJ$50)</f>
        <v>0</v>
      </c>
      <c r="AC9" s="14">
        <f>-SUMIF('CC2'!$AH$30:$AH$50,AC$1,'CC2'!$AJ$30:$AJ$50)</f>
        <v>0</v>
      </c>
      <c r="AD9" s="14">
        <f>-SUMIF('CC2'!$AH$30:$AH$50,AD$1,'CC2'!$AJ$30:$AJ$50)</f>
        <v>0</v>
      </c>
      <c r="AE9" s="14">
        <f>-SUMIF('CC2'!$AH$30:$AH$50,AE$1,'CC2'!$AJ$30:$AJ$50)</f>
        <v>-23</v>
      </c>
      <c r="AF9" s="15">
        <f>-SUMIF('CC2'!$AH$30:$AH$50,AF$1,'CC2'!$AJ$30:$AJ$50)</f>
        <v>0</v>
      </c>
      <c r="AG9" s="16">
        <f>SUM(B9:AF9)</f>
        <v>-23</v>
      </c>
      <c r="AH9" s="16">
        <f>SUM(AG9,'Nov 25'!AG9)</f>
        <v>-276</v>
      </c>
    </row>
    <row r="10" ht="20.7" customHeight="1">
      <c r="A10" t="s" s="12">
        <v>99</v>
      </c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9"/>
      <c r="AG10" s="11">
        <f>SUM(B10:AF10)</f>
        <v>0</v>
      </c>
      <c r="AH10" s="11">
        <f>SUM(AG10,'Nov 25'!AG10)</f>
        <v>0</v>
      </c>
    </row>
    <row r="11" ht="20.7" customHeight="1">
      <c r="A11" t="s" s="12">
        <v>100</v>
      </c>
      <c r="B11" s="13">
        <f>-SUMIF('Checking1'!$AH$30:$AH$50,B$1,'Checking1'!$AJ$30:$AJ$50)</f>
        <v>0</v>
      </c>
      <c r="C11" s="14">
        <f>-SUMIF('Checking1'!$AH$30:$AH$50,C$1,'Checking1'!$AJ$30:$AJ$50)</f>
        <v>0</v>
      </c>
      <c r="D11" s="14">
        <f>-SUMIF('Checking1'!$AH$30:$AH$50,D$1,'Checking1'!$AJ$30:$AJ$50)</f>
        <v>0</v>
      </c>
      <c r="E11" s="14">
        <f>-SUMIF('Checking1'!$AH$30:$AH$50,E$1,'Checking1'!$AJ$30:$AJ$50)</f>
        <v>0</v>
      </c>
      <c r="F11" s="14">
        <f>-SUMIF('Checking1'!$AH$30:$AH$50,F$1,'Checking1'!$AJ$30:$AJ$50)</f>
        <v>0</v>
      </c>
      <c r="G11" s="14">
        <f>-SUMIF('Checking1'!$AH$30:$AH$50,G$1,'Checking1'!$AJ$30:$AJ$50)</f>
        <v>0</v>
      </c>
      <c r="H11" s="14">
        <f>-SUMIF('Checking1'!$AH$30:$AH$50,H$1,'Checking1'!$AJ$30:$AJ$50)</f>
        <v>0</v>
      </c>
      <c r="I11" s="14">
        <f>-SUMIF('Checking1'!$AH$30:$AH$50,I$1,'Checking1'!$AJ$30:$AJ$50)</f>
        <v>0</v>
      </c>
      <c r="J11" s="14">
        <f>-SUMIF('Checking1'!$AH$30:$AH$50,J$1,'Checking1'!$AJ$30:$AJ$50)</f>
        <v>0</v>
      </c>
      <c r="K11" s="14">
        <f>-SUMIF('Checking1'!$AH$30:$AH$50,K$1,'Checking1'!$AJ$30:$AJ$50)</f>
        <v>0</v>
      </c>
      <c r="L11" s="14">
        <f>-SUMIF('Checking1'!$AH$30:$AH$50,L$1,'Checking1'!$AJ$30:$AJ$50)</f>
        <v>0</v>
      </c>
      <c r="M11" s="14">
        <f>-SUMIF('Checking1'!$AH$30:$AH$50,M$1,'Checking1'!$AJ$30:$AJ$50)</f>
        <v>0</v>
      </c>
      <c r="N11" s="14">
        <f>-SUMIF('Checking1'!$AH$30:$AH$50,N$1,'Checking1'!$AJ$30:$AJ$50)</f>
        <v>0</v>
      </c>
      <c r="O11" s="14">
        <f>-SUMIF('Checking1'!$AH$30:$AH$50,O$1,'Checking1'!$AJ$30:$AJ$50)</f>
        <v>0</v>
      </c>
      <c r="P11" s="14">
        <f>-SUMIF('Checking1'!$AH$30:$AH$50,P$1,'Checking1'!$AJ$30:$AJ$50)</f>
        <v>0</v>
      </c>
      <c r="Q11" s="14">
        <f>-SUMIF('Checking1'!$AH$30:$AH$50,Q$1,'Checking1'!$AJ$30:$AJ$50)</f>
        <v>0</v>
      </c>
      <c r="R11" s="14">
        <f>-SUMIF('Checking1'!$AH$30:$AH$50,R$1,'Checking1'!$AJ$30:$AJ$50)</f>
        <v>0</v>
      </c>
      <c r="S11" s="14">
        <f>-SUMIF('Checking1'!$AH$30:$AH$50,S$1,'Checking1'!$AJ$30:$AJ$50)</f>
        <v>0</v>
      </c>
      <c r="T11" s="14">
        <f>-SUMIF('Checking1'!$AH$30:$AH$50,T$1,'Checking1'!$AJ$30:$AJ$50)</f>
        <v>0</v>
      </c>
      <c r="U11" s="14">
        <f>-SUMIF('Checking1'!$AH$30:$AH$50,U$1,'Checking1'!$AJ$30:$AJ$50)</f>
        <v>0</v>
      </c>
      <c r="V11" s="14">
        <f>-SUMIF('Checking1'!$AH$30:$AH$50,V$1,'Checking1'!$AJ$30:$AJ$50)</f>
        <v>0</v>
      </c>
      <c r="W11" s="14">
        <f>-SUMIF('Checking1'!$AH$30:$AH$50,W$1,'Checking1'!$AJ$30:$AJ$50)</f>
        <v>0</v>
      </c>
      <c r="X11" s="14">
        <f>-SUMIF('Checking1'!$AH$30:$AH$50,X$1,'Checking1'!$AJ$30:$AJ$50)</f>
        <v>0</v>
      </c>
      <c r="Y11" s="14">
        <f>-SUMIF('Checking1'!$AH$30:$AH$50,Y$1,'Checking1'!$AJ$30:$AJ$50)</f>
        <v>0</v>
      </c>
      <c r="Z11" s="14">
        <f>-SUMIF('Checking1'!$AH$30:$AH$50,Z$1,'Checking1'!$AJ$30:$AJ$50)</f>
        <v>0</v>
      </c>
      <c r="AA11" s="14">
        <f>-SUMIF('Checking1'!$AH$30:$AH$50,AA$1,'Checking1'!$AJ$30:$AJ$50)</f>
        <v>0</v>
      </c>
      <c r="AB11" s="14">
        <f>-SUMIF('Checking1'!$AH$30:$AH$50,AB$1,'Checking1'!$AJ$30:$AJ$50)</f>
        <v>0</v>
      </c>
      <c r="AC11" s="14">
        <f>-SUMIF('Checking1'!$AH$30:$AH$50,AC$1,'Checking1'!$AJ$30:$AJ$50)</f>
        <v>0</v>
      </c>
      <c r="AD11" s="14">
        <f>-SUMIF('Checking1'!$AH$30:$AH$50,AD$1,'Checking1'!$AJ$30:$AJ$50)</f>
        <v>0</v>
      </c>
      <c r="AE11" s="14">
        <f>-SUMIF('Checking1'!$AH$30:$AH$50,AE$1,'Checking1'!$AJ$30:$AJ$50)</f>
        <v>0</v>
      </c>
      <c r="AF11" s="15">
        <f>-SUMIF('Checking1'!$AH$30:$AH$50,AF$1,'Checking1'!$AJ$30:$AJ$50)</f>
        <v>0</v>
      </c>
      <c r="AG11" s="16">
        <f>SUM(B11:AF11)</f>
        <v>0</v>
      </c>
      <c r="AH11" s="16">
        <f>SUM(AG11,'Nov 25'!AG11)</f>
        <v>-23</v>
      </c>
    </row>
    <row r="12" ht="20.7" customHeight="1">
      <c r="A12" s="23"/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9"/>
      <c r="AG12" s="11"/>
      <c r="AH12" s="11"/>
    </row>
    <row r="13" ht="20.7" customHeight="1">
      <c r="A13" t="s" s="12">
        <v>101</v>
      </c>
      <c r="B13" s="13">
        <f>SUM(B8:B11)</f>
        <v>0</v>
      </c>
      <c r="C13" s="14">
        <f>SUM(C8:C11)</f>
        <v>0</v>
      </c>
      <c r="D13" s="14">
        <f>SUM(D8:D11)</f>
        <v>0</v>
      </c>
      <c r="E13" s="14">
        <f>SUM(E8:E11)</f>
        <v>0</v>
      </c>
      <c r="F13" s="14">
        <f>SUM(F8:F11)</f>
        <v>0</v>
      </c>
      <c r="G13" s="14">
        <f>SUM(G8:G11)</f>
        <v>0</v>
      </c>
      <c r="H13" s="14">
        <f>SUM(H8:H11)</f>
        <v>0</v>
      </c>
      <c r="I13" s="14">
        <f>SUM(I8:I11)</f>
        <v>0</v>
      </c>
      <c r="J13" s="14">
        <f>SUM(J8:J11)</f>
        <v>0</v>
      </c>
      <c r="K13" s="14">
        <f>SUM(K8:K11)</f>
        <v>0</v>
      </c>
      <c r="L13" s="14">
        <f>SUM(L8:L11)</f>
        <v>0</v>
      </c>
      <c r="M13" s="14">
        <f>SUM(M8:M11)</f>
        <v>0</v>
      </c>
      <c r="N13" s="14">
        <f>SUM(N8:N11)</f>
        <v>0</v>
      </c>
      <c r="O13" s="14">
        <f>SUM(O8:O11)</f>
        <v>0</v>
      </c>
      <c r="P13" s="14">
        <f>SUM(P8:P11)</f>
        <v>0</v>
      </c>
      <c r="Q13" s="14">
        <f>SUM(Q8:Q11)</f>
        <v>0</v>
      </c>
      <c r="R13" s="14">
        <f>SUM(R8:R11)</f>
        <v>0</v>
      </c>
      <c r="S13" s="14">
        <f>SUM(S8:S11)</f>
        <v>0</v>
      </c>
      <c r="T13" s="14">
        <f>SUM(T8:T11)</f>
        <v>0</v>
      </c>
      <c r="U13" s="14">
        <f>SUM(U8:U11)</f>
        <v>0</v>
      </c>
      <c r="V13" s="14">
        <f>SUM(V8:V11)</f>
        <v>0</v>
      </c>
      <c r="W13" s="14">
        <f>SUM(W8:W11)</f>
        <v>0</v>
      </c>
      <c r="X13" s="14">
        <f>SUM(X8:X11)</f>
        <v>0</v>
      </c>
      <c r="Y13" s="14">
        <f>SUM(Y8:Y11)</f>
        <v>0</v>
      </c>
      <c r="Z13" s="14">
        <f>SUM(Z8:Z11)</f>
        <v>0</v>
      </c>
      <c r="AA13" s="14">
        <f>SUM(AA8:AA11)</f>
        <v>0</v>
      </c>
      <c r="AB13" s="14">
        <f>SUM(AB8:AB11)</f>
        <v>0</v>
      </c>
      <c r="AC13" s="14">
        <f>SUM(AC8:AC11)</f>
        <v>0</v>
      </c>
      <c r="AD13" s="14">
        <f>SUM(AD8:AD11)</f>
        <v>0</v>
      </c>
      <c r="AE13" s="14">
        <f>SUM(AE8:AE11)</f>
        <v>-28</v>
      </c>
      <c r="AF13" s="15">
        <f>SUM(AF8:AF11)</f>
        <v>0</v>
      </c>
      <c r="AG13" s="16">
        <f>SUM(AG8:AG11)</f>
        <v>-28</v>
      </c>
      <c r="AH13" s="16">
        <f>SUM(AG13,'Nov 25'!AG13)</f>
        <v>-404</v>
      </c>
    </row>
    <row r="14" ht="20.7" customHeight="1">
      <c r="A14" s="23"/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9"/>
      <c r="AG14" t="s" s="165">
        <v>102</v>
      </c>
      <c r="AH14" t="s" s="165">
        <v>107</v>
      </c>
    </row>
    <row r="15" ht="20.7" customHeight="1">
      <c r="A15" s="23"/>
      <c r="B15" s="13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5"/>
      <c r="AG15" s="16">
        <f>SUM(AG13,AG6)</f>
        <v>-28</v>
      </c>
      <c r="AH15" s="16">
        <f>SUM(AG15,'Nov 25'!AG15)</f>
        <v>-404</v>
      </c>
    </row>
  </sheetData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19.xml><?xml version="1.0" encoding="utf-8"?>
<worksheet xmlns:r="http://schemas.openxmlformats.org/officeDocument/2006/relationships" xmlns="http://schemas.openxmlformats.org/spreadsheetml/2006/main">
  <sheetPr>
    <pageSetUpPr fitToPage="1"/>
  </sheetPr>
  <dimension ref="A2:P15"/>
  <sheetViews>
    <sheetView workbookViewId="0" showGridLines="0" defaultGridColor="1">
      <pane topLeftCell="B3" xSplit="1" ySplit="2" activePane="bottomRight" state="frozen"/>
    </sheetView>
  </sheetViews>
  <sheetFormatPr defaultColWidth="16.3333" defaultRowHeight="19.9" customHeight="1" outlineLevelRow="0" outlineLevelCol="0"/>
  <cols>
    <col min="1" max="1" width="15" style="178" customWidth="1"/>
    <col min="2" max="13" width="7.5" style="178" customWidth="1"/>
    <col min="14" max="14" width="8.5" style="178" customWidth="1"/>
    <col min="15" max="15" width="7.5" style="178" customWidth="1"/>
    <col min="16" max="16" width="6.67188" style="178" customWidth="1"/>
    <col min="17" max="16384" width="16.3516" style="178" customWidth="1"/>
  </cols>
  <sheetData>
    <row r="1" ht="27.65" customHeight="1">
      <c r="A1" t="s" s="2">
        <v>108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0.7" customHeight="1">
      <c r="A2" s="64"/>
      <c r="B2" s="4">
        <v>45658</v>
      </c>
      <c r="C2" s="4">
        <v>45689</v>
      </c>
      <c r="D2" s="4">
        <v>45717</v>
      </c>
      <c r="E2" s="4">
        <v>45748</v>
      </c>
      <c r="F2" s="4">
        <v>45778</v>
      </c>
      <c r="G2" s="4">
        <v>45809</v>
      </c>
      <c r="H2" s="4">
        <v>45839</v>
      </c>
      <c r="I2" s="4">
        <v>45870</v>
      </c>
      <c r="J2" s="4">
        <v>45901</v>
      </c>
      <c r="K2" s="4">
        <v>45931</v>
      </c>
      <c r="L2" s="4">
        <v>45962</v>
      </c>
      <c r="M2" s="5">
        <v>45992</v>
      </c>
      <c r="N2" t="s" s="6">
        <v>1</v>
      </c>
      <c r="O2" t="s" s="6">
        <v>2</v>
      </c>
      <c r="P2" t="s" s="6">
        <v>109</v>
      </c>
    </row>
    <row r="3" ht="20.7" customHeight="1">
      <c r="A3" t="s" s="7">
        <v>94</v>
      </c>
      <c r="B3" s="8">
        <f>'Jan 25'!AG3</f>
        <v>0</v>
      </c>
      <c r="C3" s="9">
        <f>'Feb 25'!AD3</f>
        <v>0</v>
      </c>
      <c r="D3" s="9">
        <f>'Mar 25'!AG3</f>
        <v>0</v>
      </c>
      <c r="E3" s="9">
        <f>'Apr 25'!AF3</f>
        <v>0</v>
      </c>
      <c r="F3" s="9">
        <f>'May 25'!AG3</f>
        <v>0</v>
      </c>
      <c r="G3" s="9">
        <f>'Jun 25'!AF3</f>
        <v>0</v>
      </c>
      <c r="H3" s="9">
        <f>'Jul 25'!AG3</f>
        <v>0</v>
      </c>
      <c r="I3" s="9">
        <f>'Aug 25'!AG3</f>
        <v>0</v>
      </c>
      <c r="J3" s="9">
        <f>'Sep 25'!AF3</f>
        <v>0</v>
      </c>
      <c r="K3" s="9">
        <f>'Oct 25'!AG3</f>
        <v>0</v>
      </c>
      <c r="L3" s="9">
        <f>'Nov 25'!AF3</f>
        <v>0</v>
      </c>
      <c r="M3" s="10">
        <f>'Dec 25'!AG3</f>
        <v>0</v>
      </c>
      <c r="N3" s="11">
        <f>SUM(B3:M3)</f>
        <v>0</v>
      </c>
      <c r="O3" s="11">
        <f>AVERAGE(B3:M3)</f>
        <v>0</v>
      </c>
      <c r="P3" s="11">
        <f>STDEVP(B3:M3)</f>
        <v>0</v>
      </c>
    </row>
    <row r="4" ht="20.7" customHeight="1">
      <c r="A4" t="s" s="12">
        <v>95</v>
      </c>
      <c r="B4" s="13">
        <f>'Jan 25'!AG4</f>
        <v>0</v>
      </c>
      <c r="C4" s="14">
        <f>'Feb 25'!AD4</f>
        <v>0</v>
      </c>
      <c r="D4" s="14">
        <f>'Mar 25'!AG4</f>
        <v>0</v>
      </c>
      <c r="E4" s="14">
        <f>'Apr 25'!AF4</f>
        <v>0</v>
      </c>
      <c r="F4" s="14">
        <f>'May 25'!AG4</f>
        <v>0</v>
      </c>
      <c r="G4" s="14">
        <f>'Jun 25'!AF4</f>
        <v>0</v>
      </c>
      <c r="H4" s="14">
        <f>'Jul 25'!AG4</f>
        <v>0</v>
      </c>
      <c r="I4" s="14">
        <f>'Aug 25'!AG4</f>
        <v>0</v>
      </c>
      <c r="J4" s="14">
        <f>'Sep 25'!AF4</f>
        <v>0</v>
      </c>
      <c r="K4" s="14">
        <f>'Oct 25'!AG4</f>
        <v>0</v>
      </c>
      <c r="L4" s="14">
        <f>'Nov 25'!AF4</f>
        <v>0</v>
      </c>
      <c r="M4" s="15">
        <f>'Dec 25'!AG4</f>
        <v>0</v>
      </c>
      <c r="N4" s="16">
        <f>SUM(B4:M4)</f>
        <v>0</v>
      </c>
      <c r="O4" s="16">
        <f>AVERAGE(B4:M4)</f>
        <v>0</v>
      </c>
      <c r="P4" s="16">
        <f>STDEVP(B4:M4)</f>
        <v>0</v>
      </c>
    </row>
    <row r="5" ht="20.7" customHeight="1">
      <c r="A5" s="23"/>
      <c r="B5" s="67"/>
      <c r="C5" s="68"/>
      <c r="D5" s="68"/>
      <c r="E5" s="68"/>
      <c r="F5" s="68"/>
      <c r="G5" s="68"/>
      <c r="H5" s="68"/>
      <c r="I5" s="68"/>
      <c r="J5" s="68"/>
      <c r="K5" s="68"/>
      <c r="L5" s="68"/>
      <c r="M5" s="164"/>
      <c r="N5" s="31"/>
      <c r="O5" s="31"/>
      <c r="P5" s="31"/>
    </row>
    <row r="6" ht="20.7" customHeight="1">
      <c r="A6" t="s" s="12">
        <v>96</v>
      </c>
      <c r="B6" s="13">
        <f>'Jan 25'!AG6</f>
        <v>0</v>
      </c>
      <c r="C6" s="14">
        <f>'Feb 25'!AD6</f>
        <v>0</v>
      </c>
      <c r="D6" s="14">
        <f>'Mar 25'!AG6</f>
        <v>0</v>
      </c>
      <c r="E6" s="14">
        <f>'Apr 25'!AF6</f>
        <v>0</v>
      </c>
      <c r="F6" s="14">
        <f>'May 25'!AG6</f>
        <v>0</v>
      </c>
      <c r="G6" s="14">
        <f>'Jun 25'!AF6</f>
        <v>0</v>
      </c>
      <c r="H6" s="14">
        <f>'Jul 25'!AG6</f>
        <v>0</v>
      </c>
      <c r="I6" s="14">
        <f>'Aug 25'!AG6</f>
        <v>0</v>
      </c>
      <c r="J6" s="14">
        <f>'Sep 25'!AF6</f>
        <v>0</v>
      </c>
      <c r="K6" s="14">
        <f>'Oct 25'!AG6</f>
        <v>0</v>
      </c>
      <c r="L6" s="14">
        <f>'Nov 25'!AF6</f>
        <v>0</v>
      </c>
      <c r="M6" s="15">
        <f>'Dec 25'!AG6</f>
        <v>0</v>
      </c>
      <c r="N6" s="16">
        <f>SUM(B6:M6)</f>
        <v>0</v>
      </c>
      <c r="O6" s="16">
        <f>AVERAGE(B6:M6)</f>
        <v>0</v>
      </c>
      <c r="P6" s="16">
        <f>STDEVP(B6:M6)</f>
        <v>0</v>
      </c>
    </row>
    <row r="7" ht="20.7" customHeight="1">
      <c r="A7" s="23"/>
      <c r="B7" s="67"/>
      <c r="C7" s="68"/>
      <c r="D7" s="68"/>
      <c r="E7" s="68"/>
      <c r="F7" s="68"/>
      <c r="G7" s="68"/>
      <c r="H7" s="68"/>
      <c r="I7" s="68"/>
      <c r="J7" s="68"/>
      <c r="K7" s="68"/>
      <c r="L7" s="68"/>
      <c r="M7" s="164"/>
      <c r="N7" s="31"/>
      <c r="O7" s="31"/>
      <c r="P7" s="31"/>
    </row>
    <row r="8" ht="20.7" customHeight="1">
      <c r="A8" t="s" s="12">
        <v>97</v>
      </c>
      <c r="B8" s="13">
        <f>'Jan 25'!AG8</f>
        <v>-50</v>
      </c>
      <c r="C8" s="14">
        <f>'Feb 25'!AD8</f>
        <v>-5</v>
      </c>
      <c r="D8" s="14">
        <f>'Mar 25'!AG8</f>
        <v>-5</v>
      </c>
      <c r="E8" s="14">
        <f>'Apr 25'!AF8</f>
        <v>-5</v>
      </c>
      <c r="F8" s="14">
        <f>'May 25'!AG8</f>
        <v>-5</v>
      </c>
      <c r="G8" s="14">
        <f>'Jun 25'!AF8</f>
        <v>-5</v>
      </c>
      <c r="H8" s="14">
        <f>'Jul 25'!AG8</f>
        <v>-5</v>
      </c>
      <c r="I8" s="14">
        <f>'Aug 25'!AG8</f>
        <v>-5</v>
      </c>
      <c r="J8" s="14">
        <f>'Sep 25'!AF8</f>
        <v>-5</v>
      </c>
      <c r="K8" s="14">
        <f>'Oct 25'!AG8</f>
        <v>-5</v>
      </c>
      <c r="L8" s="14">
        <f>'Nov 25'!AF8</f>
        <v>-5</v>
      </c>
      <c r="M8" s="15">
        <f>'Dec 25'!AG8</f>
        <v>-5</v>
      </c>
      <c r="N8" s="16">
        <f>SUM(B8:M8)</f>
        <v>-105</v>
      </c>
      <c r="O8" s="16">
        <f>AVERAGE(B8:M8)</f>
        <v>-8.75</v>
      </c>
      <c r="P8" s="16">
        <f>STDEVP(B8:M8)</f>
        <v>12.4373429638327</v>
      </c>
    </row>
    <row r="9" ht="20.7" customHeight="1">
      <c r="A9" t="s" s="12">
        <v>98</v>
      </c>
      <c r="B9" s="17">
        <f>'Jan 25'!AG9</f>
        <v>-23</v>
      </c>
      <c r="C9" s="18">
        <f>'Feb 25'!AD9</f>
        <v>-23</v>
      </c>
      <c r="D9" s="18">
        <f>'Mar 25'!AG9</f>
        <v>-23</v>
      </c>
      <c r="E9" s="18">
        <f>'Apr 25'!AF9</f>
        <v>-23</v>
      </c>
      <c r="F9" s="18">
        <f>'May 25'!AG9</f>
        <v>-23</v>
      </c>
      <c r="G9" s="18">
        <f>'Jun 25'!AF9</f>
        <v>-23</v>
      </c>
      <c r="H9" s="18">
        <f>'Jul 25'!AG9</f>
        <v>-23</v>
      </c>
      <c r="I9" s="18">
        <f>'Aug 25'!AG9</f>
        <v>-23</v>
      </c>
      <c r="J9" s="18">
        <f>'Sep 25'!AF9</f>
        <v>-23</v>
      </c>
      <c r="K9" s="18">
        <f>'Oct 25'!AG9</f>
        <v>-23</v>
      </c>
      <c r="L9" s="18">
        <f>'Nov 25'!AF9</f>
        <v>-23</v>
      </c>
      <c r="M9" s="19">
        <f>'Dec 25'!AG9</f>
        <v>-23</v>
      </c>
      <c r="N9" s="11">
        <f>SUM(B9:M9)</f>
        <v>-276</v>
      </c>
      <c r="O9" s="11">
        <f>AVERAGE(B9:M9)</f>
        <v>-23</v>
      </c>
      <c r="P9" s="11">
        <f>STDEVP(B9:M9)</f>
        <v>0</v>
      </c>
    </row>
    <row r="10" ht="20.7" customHeight="1">
      <c r="A10" t="s" s="12">
        <v>110</v>
      </c>
      <c r="B10" s="13">
        <f>'Jan 25'!AG10</f>
        <v>0</v>
      </c>
      <c r="C10" s="14">
        <f>'Feb 25'!AD10</f>
        <v>0</v>
      </c>
      <c r="D10" s="14">
        <f>'Mar 25'!AG10</f>
        <v>0</v>
      </c>
      <c r="E10" s="14">
        <f>'Apr 25'!AF10</f>
        <v>0</v>
      </c>
      <c r="F10" s="14">
        <f>'May 25'!AG10</f>
        <v>0</v>
      </c>
      <c r="G10" s="14">
        <f>'Jun 25'!AF10</f>
        <v>0</v>
      </c>
      <c r="H10" s="14">
        <f>'Jul 25'!AG10</f>
        <v>0</v>
      </c>
      <c r="I10" s="14">
        <f>'Aug 25'!AG10</f>
        <v>0</v>
      </c>
      <c r="J10" s="14">
        <f>'Sep 25'!AF10</f>
        <v>0</v>
      </c>
      <c r="K10" s="14">
        <f>'Oct 25'!AG10</f>
        <v>0</v>
      </c>
      <c r="L10" s="14">
        <f>'Nov 25'!AF10</f>
        <v>0</v>
      </c>
      <c r="M10" s="15">
        <f>'Dec 25'!AG10</f>
        <v>0</v>
      </c>
      <c r="N10" s="16">
        <f>SUM(B10:M10)</f>
        <v>0</v>
      </c>
      <c r="O10" s="16">
        <f>AVERAGE(B10:M10)</f>
        <v>0</v>
      </c>
      <c r="P10" s="16">
        <f>STDEVP(B10:M10)</f>
        <v>0</v>
      </c>
    </row>
    <row r="11" ht="20.7" customHeight="1">
      <c r="A11" t="s" s="12">
        <v>100</v>
      </c>
      <c r="B11" s="17">
        <f>'Jan 25'!AG11</f>
        <v>0</v>
      </c>
      <c r="C11" s="18">
        <f>'Feb 25'!AD11</f>
        <v>-23</v>
      </c>
      <c r="D11" s="18">
        <f>'Mar 25'!AG11</f>
        <v>0</v>
      </c>
      <c r="E11" s="18">
        <f>'Apr 25'!AF11</f>
        <v>0</v>
      </c>
      <c r="F11" s="18">
        <f>'May 25'!AG11</f>
        <v>0</v>
      </c>
      <c r="G11" s="18">
        <f>'Jun 25'!AF11</f>
        <v>0</v>
      </c>
      <c r="H11" s="18">
        <f>'Jul 25'!AG11</f>
        <v>0</v>
      </c>
      <c r="I11" s="18">
        <f>'Aug 25'!AG11</f>
        <v>0</v>
      </c>
      <c r="J11" s="18">
        <f>'Sep 25'!AF11</f>
        <v>0</v>
      </c>
      <c r="K11" s="18">
        <f>'Oct 25'!AG11</f>
        <v>0</v>
      </c>
      <c r="L11" s="18">
        <f>'Nov 25'!AF11</f>
        <v>0</v>
      </c>
      <c r="M11" s="19">
        <f>'Dec 25'!AG11</f>
        <v>0</v>
      </c>
      <c r="N11" s="11">
        <f>SUM(B11:M11)</f>
        <v>-23</v>
      </c>
      <c r="O11" s="11">
        <f>AVERAGE(B11:M11)</f>
        <v>-1.91666666666667</v>
      </c>
      <c r="P11" s="11">
        <f>STDEVP(B11:M11)</f>
        <v>6.35686418151452</v>
      </c>
    </row>
    <row r="12" ht="20.7" customHeight="1">
      <c r="A12" s="23"/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6"/>
      <c r="N12" s="27"/>
      <c r="O12" s="27"/>
      <c r="P12" s="27"/>
    </row>
    <row r="13" ht="20.7" customHeight="1">
      <c r="A13" t="s" s="12">
        <v>101</v>
      </c>
      <c r="B13" s="17">
        <f>'Jan 25'!AG13</f>
        <v>-73</v>
      </c>
      <c r="C13" s="18">
        <f>'Feb 25'!AD13</f>
        <v>-51</v>
      </c>
      <c r="D13" s="18">
        <f>'Mar 25'!AG13</f>
        <v>-28</v>
      </c>
      <c r="E13" s="18">
        <f>'Apr 25'!AF13</f>
        <v>-28</v>
      </c>
      <c r="F13" s="18">
        <f>'May 25'!AG13</f>
        <v>-28</v>
      </c>
      <c r="G13" s="18">
        <f>'Jun 25'!AF13</f>
        <v>-28</v>
      </c>
      <c r="H13" s="18">
        <f>'Jul 25'!AG13</f>
        <v>-28</v>
      </c>
      <c r="I13" s="18">
        <f>'Aug 25'!AG13</f>
        <v>-28</v>
      </c>
      <c r="J13" s="18">
        <f>'Sep 25'!AF13</f>
        <v>-28</v>
      </c>
      <c r="K13" s="18">
        <f>'Oct 25'!AG13</f>
        <v>-28</v>
      </c>
      <c r="L13" s="18">
        <f>'Nov 25'!AF13</f>
        <v>-28</v>
      </c>
      <c r="M13" s="19">
        <f>'Dec 25'!AG13</f>
        <v>-28</v>
      </c>
      <c r="N13" s="11">
        <f>SUM(N8:N11)</f>
        <v>-404</v>
      </c>
      <c r="O13" s="11">
        <f>AVERAGE(B13:M13)</f>
        <v>-33.6666666666667</v>
      </c>
      <c r="P13" s="11">
        <f>STDEVP(B13:M13)</f>
        <v>13.4432965533839</v>
      </c>
    </row>
    <row r="14" ht="20.7" customHeight="1">
      <c r="A14" s="23"/>
      <c r="B14" t="s" s="179">
        <f>'Jan 25'!AG14</f>
        <v>111</v>
      </c>
      <c r="C14" t="s" s="146">
        <f>'Feb 25'!AD14</f>
        <v>111</v>
      </c>
      <c r="D14" t="s" s="146">
        <f>'Mar 25'!AG14</f>
        <v>111</v>
      </c>
      <c r="E14" t="s" s="146">
        <f>'Apr 25'!AF14</f>
        <v>111</v>
      </c>
      <c r="F14" t="s" s="146">
        <f>'May 25'!AG14</f>
        <v>111</v>
      </c>
      <c r="G14" t="s" s="146">
        <f>'Jun 25'!AF14</f>
        <v>111</v>
      </c>
      <c r="H14" t="s" s="146">
        <f>'Jul 25'!AG14</f>
        <v>111</v>
      </c>
      <c r="I14" t="s" s="146">
        <f>'Aug 25'!AG14</f>
        <v>111</v>
      </c>
      <c r="J14" t="s" s="146">
        <f>'Sep 25'!AF14</f>
        <v>111</v>
      </c>
      <c r="K14" t="s" s="146">
        <f>'Oct 25'!AG14</f>
        <v>111</v>
      </c>
      <c r="L14" t="s" s="146">
        <f>'Nov 25'!AF14</f>
        <v>111</v>
      </c>
      <c r="M14" t="s" s="180">
        <f>'Dec 25'!AG14</f>
        <v>111</v>
      </c>
      <c r="N14" t="s" s="181">
        <v>102</v>
      </c>
      <c r="O14" s="27"/>
      <c r="P14" s="27"/>
    </row>
    <row r="15" ht="20.7" customHeight="1">
      <c r="A15" s="23"/>
      <c r="B15" s="17">
        <f>'Jan 25'!AG15</f>
        <v>-73</v>
      </c>
      <c r="C15" s="18">
        <f>'Feb 25'!AD15</f>
        <v>-51</v>
      </c>
      <c r="D15" s="18">
        <f>'Mar 25'!AG15</f>
        <v>-28</v>
      </c>
      <c r="E15" s="18">
        <f>'Apr 25'!AF15</f>
        <v>-28</v>
      </c>
      <c r="F15" s="18">
        <f>'May 25'!AG15</f>
        <v>-28</v>
      </c>
      <c r="G15" s="18">
        <f>'Jun 25'!AF15</f>
        <v>-28</v>
      </c>
      <c r="H15" s="18">
        <f>'Jul 25'!AG15</f>
        <v>-28</v>
      </c>
      <c r="I15" s="18">
        <f>'Aug 25'!AG15</f>
        <v>-28</v>
      </c>
      <c r="J15" s="18">
        <f>'Sep 25'!AF15</f>
        <v>-28</v>
      </c>
      <c r="K15" s="18">
        <f>'Oct 25'!AG15</f>
        <v>-28</v>
      </c>
      <c r="L15" s="18">
        <f>'Nov 25'!AF15</f>
        <v>-28</v>
      </c>
      <c r="M15" s="19">
        <f>'Dec 25'!AG15</f>
        <v>-28</v>
      </c>
      <c r="N15" s="11">
        <f>SUM(B15:M15)</f>
        <v>-404</v>
      </c>
      <c r="O15" s="11">
        <f>AVERAGE(B15:M15)</f>
        <v>-33.6666666666667</v>
      </c>
      <c r="P15" s="11">
        <f>STDEVP(B15:M15)</f>
        <v>13.4432965533839</v>
      </c>
    </row>
  </sheetData>
  <mergeCells count="1">
    <mergeCell ref="A1:P1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2:AG107"/>
  <sheetViews>
    <sheetView workbookViewId="0" showGridLines="0" defaultGridColor="1">
      <pane topLeftCell="B3" xSplit="1" ySplit="2" activePane="bottomRight" state="frozen"/>
    </sheetView>
  </sheetViews>
  <sheetFormatPr defaultColWidth="16.3333" defaultRowHeight="19.9" customHeight="1" outlineLevelRow="0" outlineLevelCol="0"/>
  <cols>
    <col min="1" max="1" width="7.17188" style="51" customWidth="1"/>
    <col min="2" max="2" width="10.8516" style="51" customWidth="1"/>
    <col min="3" max="3" width="10.6719" style="51" customWidth="1"/>
    <col min="4" max="6" width="9.85156" style="51" customWidth="1"/>
    <col min="7" max="7" width="8.85156" style="51" customWidth="1"/>
    <col min="8" max="8" width="9.35156" style="51" customWidth="1"/>
    <col min="9" max="9" width="9.85156" style="51" customWidth="1"/>
    <col min="10" max="10" width="10.8516" style="51" customWidth="1"/>
    <col min="11" max="11" width="11.6719" style="51" customWidth="1"/>
    <col min="12" max="12" width="7.17188" style="63" customWidth="1"/>
    <col min="13" max="13" width="6.67188" style="63" customWidth="1"/>
    <col min="14" max="14" width="11.6719" style="63" customWidth="1"/>
    <col min="15" max="15" width="10.6719" style="63" customWidth="1"/>
    <col min="16" max="16" width="10.6719" style="69" customWidth="1"/>
    <col min="17" max="17" width="11.6719" style="69" customWidth="1"/>
    <col min="18" max="19" width="9.85156" style="69" customWidth="1"/>
    <col min="20" max="20" width="7.67188" style="73" customWidth="1"/>
    <col min="21" max="21" width="9" style="73" customWidth="1"/>
    <col min="22" max="23" width="10.6719" style="73" customWidth="1"/>
    <col min="24" max="24" width="12.3516" style="75" customWidth="1"/>
    <col min="25" max="25" width="8.17188" style="75" customWidth="1"/>
    <col min="26" max="27" width="10.6719" style="75" customWidth="1"/>
    <col min="28" max="28" width="7.67188" style="89" customWidth="1"/>
    <col min="29" max="29" width="8.85156" style="89" customWidth="1"/>
    <col min="30" max="31" width="9.85156" style="89" customWidth="1"/>
    <col min="32" max="32" width="7.85156" style="91" customWidth="1"/>
    <col min="33" max="33" width="9.85156" style="91" customWidth="1"/>
    <col min="34" max="16384" width="16.3516" style="91" customWidth="1"/>
  </cols>
  <sheetData>
    <row r="1" ht="27.65" customHeight="1">
      <c r="A1" t="s" s="2">
        <v>15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0.7" customHeight="1">
      <c r="A2" t="s" s="52">
        <v>16</v>
      </c>
      <c r="B2" t="s" s="53">
        <v>17</v>
      </c>
      <c r="C2" t="s" s="53">
        <v>18</v>
      </c>
      <c r="D2" t="s" s="53">
        <v>19</v>
      </c>
      <c r="E2" t="s" s="53">
        <v>20</v>
      </c>
      <c r="F2" t="s" s="53">
        <v>21</v>
      </c>
      <c r="G2" t="s" s="53">
        <v>22</v>
      </c>
      <c r="H2" t="s" s="53">
        <v>23</v>
      </c>
      <c r="I2" t="s" s="54">
        <v>24</v>
      </c>
      <c r="J2" t="s" s="55">
        <v>15</v>
      </c>
      <c r="K2" t="s" s="55">
        <v>25</v>
      </c>
    </row>
    <row r="3" ht="20.7" customHeight="1">
      <c r="A3" s="56">
        <f>$A4+4</f>
        <v>46022</v>
      </c>
      <c r="B3" s="57"/>
      <c r="C3" s="58"/>
      <c r="D3" s="58"/>
      <c r="E3" s="58"/>
      <c r="F3" s="58"/>
      <c r="G3" s="58"/>
      <c r="H3" s="9"/>
      <c r="I3" s="19"/>
      <c r="J3" s="11">
        <f>SUM(B3:I3)</f>
        <v>0</v>
      </c>
      <c r="K3" s="11">
        <f>J3-J4</f>
        <v>0</v>
      </c>
    </row>
    <row r="4" ht="20.7" customHeight="1">
      <c r="A4" s="59">
        <f>$A5+7</f>
        <v>46018</v>
      </c>
      <c r="B4" s="60"/>
      <c r="C4" s="61"/>
      <c r="D4" s="61"/>
      <c r="E4" s="61"/>
      <c r="F4" s="61"/>
      <c r="G4" s="61"/>
      <c r="H4" s="18"/>
      <c r="I4" s="19"/>
      <c r="J4" s="11">
        <f>SUM(B4:I4)</f>
        <v>0</v>
      </c>
      <c r="K4" s="11">
        <f>J4-J5</f>
        <v>0</v>
      </c>
    </row>
    <row r="5" ht="20.7" customHeight="1">
      <c r="A5" s="59">
        <f>$A6+7</f>
        <v>46011</v>
      </c>
      <c r="B5" s="60"/>
      <c r="C5" s="61"/>
      <c r="D5" s="61"/>
      <c r="E5" s="61"/>
      <c r="F5" s="61"/>
      <c r="G5" s="61"/>
      <c r="H5" s="18"/>
      <c r="I5" s="19"/>
      <c r="J5" s="11">
        <f>SUM(B5:I5)</f>
        <v>0</v>
      </c>
      <c r="K5" s="11">
        <f>J5-J6</f>
        <v>0</v>
      </c>
    </row>
    <row r="6" ht="20.7" customHeight="1">
      <c r="A6" s="59">
        <f>$A7+7</f>
        <v>46004</v>
      </c>
      <c r="B6" s="60"/>
      <c r="C6" s="61"/>
      <c r="D6" s="61"/>
      <c r="E6" s="61"/>
      <c r="F6" s="61"/>
      <c r="G6" s="61"/>
      <c r="H6" s="18"/>
      <c r="I6" s="19"/>
      <c r="J6" s="11">
        <f>SUM(B6:I6)</f>
        <v>0</v>
      </c>
      <c r="K6" s="11">
        <f>J6-J7</f>
        <v>0</v>
      </c>
    </row>
    <row r="7" ht="20.7" customHeight="1">
      <c r="A7" s="59">
        <f>$A8+7</f>
        <v>45997</v>
      </c>
      <c r="B7" s="60"/>
      <c r="C7" s="61"/>
      <c r="D7" s="61"/>
      <c r="E7" s="61"/>
      <c r="F7" s="61"/>
      <c r="G7" s="61"/>
      <c r="H7" s="18"/>
      <c r="I7" s="19"/>
      <c r="J7" s="11">
        <f>SUM(B7:I7)</f>
        <v>0</v>
      </c>
      <c r="K7" s="11">
        <f>J7-J8</f>
        <v>0</v>
      </c>
    </row>
    <row r="8" ht="20.7" customHeight="1">
      <c r="A8" s="59">
        <f>$A9+7</f>
        <v>45990</v>
      </c>
      <c r="B8" s="60"/>
      <c r="C8" s="61"/>
      <c r="D8" s="61"/>
      <c r="E8" s="61"/>
      <c r="F8" s="61"/>
      <c r="G8" s="61"/>
      <c r="H8" s="18"/>
      <c r="I8" s="19"/>
      <c r="J8" s="11">
        <f>SUM(B8:I8)</f>
        <v>0</v>
      </c>
      <c r="K8" s="11">
        <f>J8-J9</f>
        <v>0</v>
      </c>
    </row>
    <row r="9" ht="20.7" customHeight="1">
      <c r="A9" s="59">
        <f>$A10+7</f>
        <v>45983</v>
      </c>
      <c r="B9" s="60"/>
      <c r="C9" s="61"/>
      <c r="D9" s="61"/>
      <c r="E9" s="61"/>
      <c r="F9" s="61"/>
      <c r="G9" s="61"/>
      <c r="H9" s="18"/>
      <c r="I9" s="19"/>
      <c r="J9" s="11">
        <f>SUM(B9:I9)</f>
        <v>0</v>
      </c>
      <c r="K9" s="11">
        <f>J9-J10</f>
        <v>0</v>
      </c>
    </row>
    <row r="10" ht="20.7" customHeight="1">
      <c r="A10" s="59">
        <f>$A11+7</f>
        <v>45976</v>
      </c>
      <c r="B10" s="60"/>
      <c r="C10" s="61"/>
      <c r="D10" s="61"/>
      <c r="E10" s="61"/>
      <c r="F10" s="61"/>
      <c r="G10" s="61"/>
      <c r="H10" s="18"/>
      <c r="I10" s="19"/>
      <c r="J10" s="11">
        <f>SUM(B10:I10)</f>
        <v>0</v>
      </c>
      <c r="K10" s="11">
        <f>J10-J11</f>
        <v>0</v>
      </c>
    </row>
    <row r="11" ht="20.7" customHeight="1">
      <c r="A11" s="59">
        <f>$A12+7</f>
        <v>45969</v>
      </c>
      <c r="B11" s="60"/>
      <c r="C11" s="61"/>
      <c r="D11" s="61"/>
      <c r="E11" s="61"/>
      <c r="F11" s="61"/>
      <c r="G11" s="61"/>
      <c r="H11" s="18"/>
      <c r="I11" s="19"/>
      <c r="J11" s="11">
        <f>SUM(B11:I11)</f>
        <v>0</v>
      </c>
      <c r="K11" s="11">
        <f>J11-J12</f>
        <v>0</v>
      </c>
    </row>
    <row r="12" ht="20.7" customHeight="1">
      <c r="A12" s="59">
        <f>$A13+7</f>
        <v>45962</v>
      </c>
      <c r="B12" s="60"/>
      <c r="C12" s="61"/>
      <c r="D12" s="61"/>
      <c r="E12" s="61"/>
      <c r="F12" s="61"/>
      <c r="G12" s="61"/>
      <c r="H12" s="18"/>
      <c r="I12" s="19"/>
      <c r="J12" s="11">
        <f>SUM(B12:I12)</f>
        <v>0</v>
      </c>
      <c r="K12" s="11">
        <f>J12-J13</f>
        <v>0</v>
      </c>
    </row>
    <row r="13" ht="20.7" customHeight="1">
      <c r="A13" s="59">
        <f>$A14+7</f>
        <v>45955</v>
      </c>
      <c r="B13" s="60"/>
      <c r="C13" s="61"/>
      <c r="D13" s="61"/>
      <c r="E13" s="61"/>
      <c r="F13" s="61"/>
      <c r="G13" s="61"/>
      <c r="H13" s="18"/>
      <c r="I13" s="19"/>
      <c r="J13" s="11">
        <f>SUM(B13:I13)</f>
        <v>0</v>
      </c>
      <c r="K13" s="11">
        <f>J13-J14</f>
        <v>0</v>
      </c>
    </row>
    <row r="14" ht="20.7" customHeight="1">
      <c r="A14" s="59">
        <f>$A15+7</f>
        <v>45948</v>
      </c>
      <c r="B14" s="60"/>
      <c r="C14" s="61"/>
      <c r="D14" s="61"/>
      <c r="E14" s="61"/>
      <c r="F14" s="61"/>
      <c r="G14" s="61"/>
      <c r="H14" s="18"/>
      <c r="I14" s="19"/>
      <c r="J14" s="11">
        <f>SUM(B14:I14)</f>
        <v>0</v>
      </c>
      <c r="K14" s="11">
        <f>J14-J15</f>
        <v>0</v>
      </c>
    </row>
    <row r="15" ht="20.7" customHeight="1">
      <c r="A15" s="59">
        <f>$A16+7</f>
        <v>45941</v>
      </c>
      <c r="B15" s="60"/>
      <c r="C15" s="61"/>
      <c r="D15" s="61"/>
      <c r="E15" s="61"/>
      <c r="F15" s="61"/>
      <c r="G15" s="61"/>
      <c r="H15" s="18"/>
      <c r="I15" s="19"/>
      <c r="J15" s="11">
        <f>SUM(B15:I15)</f>
        <v>0</v>
      </c>
      <c r="K15" s="11">
        <f>J15-J16</f>
        <v>0</v>
      </c>
    </row>
    <row r="16" ht="20.7" customHeight="1">
      <c r="A16" s="59">
        <f>$A17+7</f>
        <v>45934</v>
      </c>
      <c r="B16" s="60"/>
      <c r="C16" s="61"/>
      <c r="D16" s="61"/>
      <c r="E16" s="61"/>
      <c r="F16" s="61"/>
      <c r="G16" s="61"/>
      <c r="H16" s="18"/>
      <c r="I16" s="19"/>
      <c r="J16" s="11">
        <f>SUM(B16:I16)</f>
        <v>0</v>
      </c>
      <c r="K16" s="11">
        <f>J16-J17</f>
        <v>0</v>
      </c>
    </row>
    <row r="17" ht="20.7" customHeight="1">
      <c r="A17" s="59">
        <f>$A18+7</f>
        <v>45927</v>
      </c>
      <c r="B17" s="60"/>
      <c r="C17" s="61"/>
      <c r="D17" s="61"/>
      <c r="E17" s="61"/>
      <c r="F17" s="61"/>
      <c r="G17" s="61"/>
      <c r="H17" s="18"/>
      <c r="I17" s="19"/>
      <c r="J17" s="11">
        <f>SUM(B17:I17)</f>
        <v>0</v>
      </c>
      <c r="K17" s="11">
        <f>J17-J18</f>
        <v>0</v>
      </c>
    </row>
    <row r="18" ht="20.7" customHeight="1">
      <c r="A18" s="59">
        <f>$A19+7</f>
        <v>45920</v>
      </c>
      <c r="B18" s="60"/>
      <c r="C18" s="61"/>
      <c r="D18" s="61"/>
      <c r="E18" s="61"/>
      <c r="F18" s="61"/>
      <c r="G18" s="61"/>
      <c r="H18" s="18"/>
      <c r="I18" s="19"/>
      <c r="J18" s="11">
        <f>SUM(B18:I18)</f>
        <v>0</v>
      </c>
      <c r="K18" s="11">
        <f>J18-J19</f>
        <v>0</v>
      </c>
    </row>
    <row r="19" ht="20.7" customHeight="1">
      <c r="A19" s="59">
        <f>$A20+7</f>
        <v>45913</v>
      </c>
      <c r="B19" s="60"/>
      <c r="C19" s="61"/>
      <c r="D19" s="61"/>
      <c r="E19" s="61"/>
      <c r="F19" s="61"/>
      <c r="G19" s="61"/>
      <c r="H19" s="18"/>
      <c r="I19" s="19"/>
      <c r="J19" s="11">
        <f>SUM(B19:I19)</f>
        <v>0</v>
      </c>
      <c r="K19" s="11">
        <f>J19-J20</f>
        <v>0</v>
      </c>
    </row>
    <row r="20" ht="20.7" customHeight="1">
      <c r="A20" s="59">
        <f>$A21+7</f>
        <v>45906</v>
      </c>
      <c r="B20" s="60"/>
      <c r="C20" s="61"/>
      <c r="D20" s="61"/>
      <c r="E20" s="61"/>
      <c r="F20" s="61"/>
      <c r="G20" s="61"/>
      <c r="H20" s="18"/>
      <c r="I20" s="19"/>
      <c r="J20" s="11">
        <f>SUM(B20:I20)</f>
        <v>0</v>
      </c>
      <c r="K20" s="11">
        <f>J20-J21</f>
        <v>0</v>
      </c>
    </row>
    <row r="21" ht="20.7" customHeight="1">
      <c r="A21" s="59">
        <f>$A22+7</f>
        <v>45899</v>
      </c>
      <c r="B21" s="60"/>
      <c r="C21" s="61"/>
      <c r="D21" s="61"/>
      <c r="E21" s="61"/>
      <c r="F21" s="61"/>
      <c r="G21" s="61"/>
      <c r="H21" s="18"/>
      <c r="I21" s="19"/>
      <c r="J21" s="11">
        <f>SUM(B21:I21)</f>
        <v>0</v>
      </c>
      <c r="K21" s="11">
        <f>J21-J22</f>
        <v>0</v>
      </c>
    </row>
    <row r="22" ht="20.7" customHeight="1">
      <c r="A22" s="59">
        <f>$A23+7</f>
        <v>45892</v>
      </c>
      <c r="B22" s="60"/>
      <c r="C22" s="61"/>
      <c r="D22" s="61"/>
      <c r="E22" s="61"/>
      <c r="F22" s="61"/>
      <c r="G22" s="61"/>
      <c r="H22" s="18"/>
      <c r="I22" s="19"/>
      <c r="J22" s="11">
        <f>SUM(B22:I22)</f>
        <v>0</v>
      </c>
      <c r="K22" s="11">
        <f>J22-J23</f>
        <v>0</v>
      </c>
    </row>
    <row r="23" ht="20.7" customHeight="1">
      <c r="A23" s="59">
        <f>$A24+7</f>
        <v>45885</v>
      </c>
      <c r="B23" s="60"/>
      <c r="C23" s="61"/>
      <c r="D23" s="61"/>
      <c r="E23" s="61"/>
      <c r="F23" s="61"/>
      <c r="G23" s="61"/>
      <c r="H23" s="18"/>
      <c r="I23" s="19"/>
      <c r="J23" s="11">
        <f>SUM(B23:I23)</f>
        <v>0</v>
      </c>
      <c r="K23" s="11">
        <f>J23-J24</f>
        <v>0</v>
      </c>
    </row>
    <row r="24" ht="20.7" customHeight="1">
      <c r="A24" s="59">
        <f>$A25+7</f>
        <v>45878</v>
      </c>
      <c r="B24" s="60"/>
      <c r="C24" s="61"/>
      <c r="D24" s="61"/>
      <c r="E24" s="61"/>
      <c r="F24" s="61"/>
      <c r="G24" s="61"/>
      <c r="H24" s="18"/>
      <c r="I24" s="19"/>
      <c r="J24" s="11">
        <f>SUM(B24:I24)</f>
        <v>0</v>
      </c>
      <c r="K24" s="11">
        <f>J24-J25</f>
        <v>0</v>
      </c>
    </row>
    <row r="25" ht="20.7" customHeight="1">
      <c r="A25" s="59">
        <f>$A26+7</f>
        <v>45871</v>
      </c>
      <c r="B25" s="60"/>
      <c r="C25" s="61"/>
      <c r="D25" s="61"/>
      <c r="E25" s="61"/>
      <c r="F25" s="61"/>
      <c r="G25" s="61"/>
      <c r="H25" s="18"/>
      <c r="I25" s="19"/>
      <c r="J25" s="11">
        <f>SUM(B25:I25)</f>
        <v>0</v>
      </c>
      <c r="K25" s="11">
        <f>J25-J26</f>
        <v>0</v>
      </c>
    </row>
    <row r="26" ht="20.7" customHeight="1">
      <c r="A26" s="59">
        <f>$A27+7</f>
        <v>45864</v>
      </c>
      <c r="B26" s="60"/>
      <c r="C26" s="61"/>
      <c r="D26" s="61"/>
      <c r="E26" s="61"/>
      <c r="F26" s="61"/>
      <c r="G26" s="61"/>
      <c r="H26" s="18"/>
      <c r="I26" s="19"/>
      <c r="J26" s="11">
        <f>SUM(B26:I26)</f>
        <v>0</v>
      </c>
      <c r="K26" s="11">
        <f>J26-J27</f>
        <v>0</v>
      </c>
    </row>
    <row r="27" ht="20.7" customHeight="1">
      <c r="A27" s="59">
        <f>$A28+7</f>
        <v>45857</v>
      </c>
      <c r="B27" s="60"/>
      <c r="C27" s="61"/>
      <c r="D27" s="61"/>
      <c r="E27" s="61"/>
      <c r="F27" s="61"/>
      <c r="G27" s="61"/>
      <c r="H27" s="18"/>
      <c r="I27" s="19"/>
      <c r="J27" s="11">
        <f>SUM(B27:I27)</f>
        <v>0</v>
      </c>
      <c r="K27" s="11">
        <f>J27-J28</f>
        <v>0</v>
      </c>
    </row>
    <row r="28" ht="20.7" customHeight="1">
      <c r="A28" s="59">
        <f>$A29+7</f>
        <v>45850</v>
      </c>
      <c r="B28" s="60"/>
      <c r="C28" s="61"/>
      <c r="D28" s="61"/>
      <c r="E28" s="61"/>
      <c r="F28" s="61"/>
      <c r="G28" s="61"/>
      <c r="H28" s="18"/>
      <c r="I28" s="19"/>
      <c r="J28" s="11">
        <f>SUM(B28:I28)</f>
        <v>0</v>
      </c>
      <c r="K28" s="11">
        <f>J28-J29</f>
        <v>0</v>
      </c>
    </row>
    <row r="29" ht="20.7" customHeight="1">
      <c r="A29" s="59">
        <f>$A30+7</f>
        <v>45843</v>
      </c>
      <c r="B29" s="60"/>
      <c r="C29" s="61"/>
      <c r="D29" s="61"/>
      <c r="E29" s="61"/>
      <c r="F29" s="61"/>
      <c r="G29" s="61"/>
      <c r="H29" s="18"/>
      <c r="I29" s="19"/>
      <c r="J29" s="11">
        <f>SUM(B29:I29)</f>
        <v>0</v>
      </c>
      <c r="K29" s="11">
        <f>J29-J30</f>
        <v>0</v>
      </c>
    </row>
    <row r="30" ht="20.7" customHeight="1">
      <c r="A30" s="59">
        <f>$A31+7</f>
        <v>45836</v>
      </c>
      <c r="B30" s="60"/>
      <c r="C30" s="61"/>
      <c r="D30" s="61"/>
      <c r="E30" s="61"/>
      <c r="F30" s="61"/>
      <c r="G30" s="61"/>
      <c r="H30" s="18"/>
      <c r="I30" s="19"/>
      <c r="J30" s="11">
        <f>SUM(B30:I30)</f>
        <v>0</v>
      </c>
      <c r="K30" s="11">
        <f>J30-J31</f>
        <v>0</v>
      </c>
    </row>
    <row r="31" ht="20.7" customHeight="1">
      <c r="A31" s="59">
        <f>$A32+7</f>
        <v>45829</v>
      </c>
      <c r="B31" s="60"/>
      <c r="C31" s="61"/>
      <c r="D31" s="61"/>
      <c r="E31" s="61"/>
      <c r="F31" s="61"/>
      <c r="G31" s="61"/>
      <c r="H31" s="18"/>
      <c r="I31" s="19"/>
      <c r="J31" s="11">
        <f>SUM(B31:I31)</f>
        <v>0</v>
      </c>
      <c r="K31" s="11">
        <f>J31-J32</f>
        <v>0</v>
      </c>
    </row>
    <row r="32" ht="20.7" customHeight="1">
      <c r="A32" s="59">
        <f>$A33+7</f>
        <v>45822</v>
      </c>
      <c r="B32" s="60"/>
      <c r="C32" s="61"/>
      <c r="D32" s="61"/>
      <c r="E32" s="61"/>
      <c r="F32" s="61"/>
      <c r="G32" s="61"/>
      <c r="H32" s="18"/>
      <c r="I32" s="19"/>
      <c r="J32" s="11">
        <f>SUM(B32:I32)</f>
        <v>0</v>
      </c>
      <c r="K32" s="11">
        <f>J32-J33</f>
        <v>0</v>
      </c>
    </row>
    <row r="33" ht="20.7" customHeight="1">
      <c r="A33" s="59">
        <f>$A34+7</f>
        <v>45815</v>
      </c>
      <c r="B33" s="60"/>
      <c r="C33" s="61"/>
      <c r="D33" s="61"/>
      <c r="E33" s="61"/>
      <c r="F33" s="61"/>
      <c r="G33" s="61"/>
      <c r="H33" s="18"/>
      <c r="I33" s="19"/>
      <c r="J33" s="11">
        <f>SUM(B33:I33)</f>
        <v>0</v>
      </c>
      <c r="K33" s="11">
        <f>J33-J34</f>
        <v>0</v>
      </c>
    </row>
    <row r="34" ht="20.7" customHeight="1">
      <c r="A34" s="59">
        <f>$A35+7</f>
        <v>45808</v>
      </c>
      <c r="B34" s="60"/>
      <c r="C34" s="61"/>
      <c r="D34" s="61"/>
      <c r="E34" s="61"/>
      <c r="F34" s="61"/>
      <c r="G34" s="61"/>
      <c r="H34" s="18"/>
      <c r="I34" s="19"/>
      <c r="J34" s="11">
        <f>SUM(B34:I34)</f>
        <v>0</v>
      </c>
      <c r="K34" s="11">
        <f>J34-J35</f>
        <v>0</v>
      </c>
    </row>
    <row r="35" ht="20.7" customHeight="1">
      <c r="A35" s="59">
        <f>$A36+7</f>
        <v>45801</v>
      </c>
      <c r="B35" s="60"/>
      <c r="C35" s="61"/>
      <c r="D35" s="61"/>
      <c r="E35" s="61"/>
      <c r="F35" s="61"/>
      <c r="G35" s="61"/>
      <c r="H35" s="18"/>
      <c r="I35" s="19"/>
      <c r="J35" s="11">
        <f>SUM(B35:I35)</f>
        <v>0</v>
      </c>
      <c r="K35" s="11">
        <f>J35-J36</f>
        <v>0</v>
      </c>
    </row>
    <row r="36" ht="20.7" customHeight="1">
      <c r="A36" s="59">
        <f>$A37+7</f>
        <v>45794</v>
      </c>
      <c r="B36" s="60"/>
      <c r="C36" s="61"/>
      <c r="D36" s="61"/>
      <c r="E36" s="61"/>
      <c r="F36" s="61"/>
      <c r="G36" s="61"/>
      <c r="H36" s="18"/>
      <c r="I36" s="19"/>
      <c r="J36" s="11">
        <f>SUM(B36:I36)</f>
        <v>0</v>
      </c>
      <c r="K36" s="11">
        <f>J36-J37</f>
        <v>0</v>
      </c>
    </row>
    <row r="37" ht="20.7" customHeight="1">
      <c r="A37" s="59">
        <f>$A38+7</f>
        <v>45787</v>
      </c>
      <c r="B37" s="60"/>
      <c r="C37" s="61"/>
      <c r="D37" s="61"/>
      <c r="E37" s="61"/>
      <c r="F37" s="61"/>
      <c r="G37" s="61"/>
      <c r="H37" s="18"/>
      <c r="I37" s="19"/>
      <c r="J37" s="11">
        <f>SUM(B37:I37)</f>
        <v>0</v>
      </c>
      <c r="K37" s="11">
        <f>J37-J38</f>
        <v>0</v>
      </c>
    </row>
    <row r="38" ht="20.7" customHeight="1">
      <c r="A38" s="59">
        <f>$A39+7</f>
        <v>45780</v>
      </c>
      <c r="B38" s="60"/>
      <c r="C38" s="61"/>
      <c r="D38" s="61"/>
      <c r="E38" s="61"/>
      <c r="F38" s="61"/>
      <c r="G38" s="61"/>
      <c r="H38" s="18"/>
      <c r="I38" s="19"/>
      <c r="J38" s="11">
        <f>SUM(B38:I38)</f>
        <v>0</v>
      </c>
      <c r="K38" s="11">
        <f>J38-J39</f>
        <v>0</v>
      </c>
    </row>
    <row r="39" ht="20.7" customHeight="1">
      <c r="A39" s="59">
        <f>$A40+7</f>
        <v>45773</v>
      </c>
      <c r="B39" s="60"/>
      <c r="C39" s="61"/>
      <c r="D39" s="61"/>
      <c r="E39" s="61"/>
      <c r="F39" s="61"/>
      <c r="G39" s="61"/>
      <c r="H39" s="18"/>
      <c r="I39" s="19"/>
      <c r="J39" s="11">
        <f>SUM(B39:I39)</f>
        <v>0</v>
      </c>
      <c r="K39" s="11">
        <f>J39-J40</f>
        <v>0</v>
      </c>
    </row>
    <row r="40" ht="20.7" customHeight="1">
      <c r="A40" s="59">
        <f>$A41+7</f>
        <v>45766</v>
      </c>
      <c r="B40" s="60"/>
      <c r="C40" s="61"/>
      <c r="D40" s="61"/>
      <c r="E40" s="61"/>
      <c r="F40" s="61"/>
      <c r="G40" s="61"/>
      <c r="H40" s="18"/>
      <c r="I40" s="19"/>
      <c r="J40" s="11">
        <f>SUM(B40:I40)</f>
        <v>0</v>
      </c>
      <c r="K40" s="11">
        <f>J40-J41</f>
        <v>0</v>
      </c>
    </row>
    <row r="41" ht="20.7" customHeight="1">
      <c r="A41" s="59">
        <f>$A42+7</f>
        <v>45759</v>
      </c>
      <c r="B41" s="60"/>
      <c r="C41" s="61"/>
      <c r="D41" s="61"/>
      <c r="E41" s="61"/>
      <c r="F41" s="61"/>
      <c r="G41" s="61"/>
      <c r="H41" s="18"/>
      <c r="I41" s="19"/>
      <c r="J41" s="11">
        <f>SUM(B41:I41)</f>
        <v>0</v>
      </c>
      <c r="K41" s="11">
        <f>J41-J42</f>
        <v>0</v>
      </c>
    </row>
    <row r="42" ht="20.7" customHeight="1">
      <c r="A42" s="59">
        <f>$A43+7</f>
        <v>45752</v>
      </c>
      <c r="B42" s="60"/>
      <c r="C42" s="61"/>
      <c r="D42" s="61"/>
      <c r="E42" s="61"/>
      <c r="F42" s="61"/>
      <c r="G42" s="61"/>
      <c r="H42" s="18"/>
      <c r="I42" s="19"/>
      <c r="J42" s="11">
        <f>SUM(B42:I42)</f>
        <v>0</v>
      </c>
      <c r="K42" s="11">
        <f>J42-J43</f>
        <v>0</v>
      </c>
    </row>
    <row r="43" ht="20.7" customHeight="1">
      <c r="A43" s="59">
        <f>$A44+7</f>
        <v>45745</v>
      </c>
      <c r="B43" s="60"/>
      <c r="C43" s="61"/>
      <c r="D43" s="61"/>
      <c r="E43" s="61"/>
      <c r="F43" s="61"/>
      <c r="G43" s="61"/>
      <c r="H43" s="18"/>
      <c r="I43" s="19"/>
      <c r="J43" s="11">
        <f>SUM(B43:I43)</f>
        <v>0</v>
      </c>
      <c r="K43" s="11">
        <f>J43-J44</f>
        <v>0</v>
      </c>
    </row>
    <row r="44" ht="20.7" customHeight="1">
      <c r="A44" s="59">
        <f>$A45+7</f>
        <v>45738</v>
      </c>
      <c r="B44" s="60"/>
      <c r="C44" s="61"/>
      <c r="D44" s="61"/>
      <c r="E44" s="61"/>
      <c r="F44" s="61"/>
      <c r="G44" s="61"/>
      <c r="H44" s="18"/>
      <c r="I44" s="19"/>
      <c r="J44" s="11">
        <f>SUM(B44:I44)</f>
        <v>0</v>
      </c>
      <c r="K44" s="11">
        <f>J44-J45</f>
        <v>0</v>
      </c>
    </row>
    <row r="45" ht="20.7" customHeight="1">
      <c r="A45" s="59">
        <f>$A46+7</f>
        <v>45731</v>
      </c>
      <c r="B45" s="60"/>
      <c r="C45" s="61"/>
      <c r="D45" s="61"/>
      <c r="E45" s="61"/>
      <c r="F45" s="61"/>
      <c r="G45" s="61"/>
      <c r="H45" s="61"/>
      <c r="I45" s="19"/>
      <c r="J45" s="11">
        <f>SUM(B45:I45)</f>
        <v>0</v>
      </c>
      <c r="K45" s="11">
        <f>J45-J46</f>
        <v>0</v>
      </c>
    </row>
    <row r="46" ht="20.7" customHeight="1">
      <c r="A46" s="59">
        <f>$A47+7</f>
        <v>45724</v>
      </c>
      <c r="B46" s="60"/>
      <c r="C46" s="61"/>
      <c r="D46" s="61"/>
      <c r="E46" s="61"/>
      <c r="F46" s="61"/>
      <c r="G46" s="61"/>
      <c r="H46" s="61"/>
      <c r="I46" s="19"/>
      <c r="J46" s="11">
        <f>SUM(B46:I46)</f>
        <v>0</v>
      </c>
      <c r="K46" s="11">
        <f>J46-J47</f>
        <v>0</v>
      </c>
    </row>
    <row r="47" ht="20.7" customHeight="1">
      <c r="A47" s="59">
        <f>$A48+7</f>
        <v>45717</v>
      </c>
      <c r="B47" s="60"/>
      <c r="C47" s="61"/>
      <c r="D47" s="61"/>
      <c r="E47" s="61"/>
      <c r="F47" s="61"/>
      <c r="G47" s="61"/>
      <c r="H47" s="61"/>
      <c r="I47" s="19"/>
      <c r="J47" s="11">
        <f>SUM(B47:I47)</f>
        <v>0</v>
      </c>
      <c r="K47" s="11">
        <f>J47-J48</f>
        <v>0</v>
      </c>
    </row>
    <row r="48" ht="20.7" customHeight="1">
      <c r="A48" s="59">
        <f>$A49+7</f>
        <v>45710</v>
      </c>
      <c r="B48" s="60"/>
      <c r="C48" s="61"/>
      <c r="D48" s="61"/>
      <c r="E48" s="61"/>
      <c r="F48" s="61"/>
      <c r="G48" s="61"/>
      <c r="H48" s="61"/>
      <c r="I48" s="19"/>
      <c r="J48" s="11">
        <f>SUM(B48:I48)</f>
        <v>0</v>
      </c>
      <c r="K48" s="11">
        <f>J48-J49</f>
        <v>0</v>
      </c>
    </row>
    <row r="49" ht="20.7" customHeight="1">
      <c r="A49" s="59">
        <f>$A50+7</f>
        <v>45703</v>
      </c>
      <c r="B49" s="60"/>
      <c r="C49" s="61"/>
      <c r="D49" s="61"/>
      <c r="E49" s="61"/>
      <c r="F49" s="61"/>
      <c r="G49" s="61"/>
      <c r="H49" s="61"/>
      <c r="I49" s="19"/>
      <c r="J49" s="11">
        <f>SUM(B49:I49)</f>
        <v>0</v>
      </c>
      <c r="K49" s="11">
        <f>J49-J50</f>
        <v>0</v>
      </c>
    </row>
    <row r="50" ht="20.7" customHeight="1">
      <c r="A50" s="59">
        <f>$A51+7</f>
        <v>45696</v>
      </c>
      <c r="B50" s="60"/>
      <c r="C50" s="61"/>
      <c r="D50" s="61"/>
      <c r="E50" s="61"/>
      <c r="F50" s="61"/>
      <c r="G50" s="61"/>
      <c r="H50" s="61"/>
      <c r="I50" s="19"/>
      <c r="J50" s="11">
        <f>SUM(B50:I50)</f>
        <v>0</v>
      </c>
      <c r="K50" s="11">
        <f>J50-J51</f>
        <v>0</v>
      </c>
    </row>
    <row r="51" ht="20.7" customHeight="1">
      <c r="A51" s="59">
        <f>$A52+7</f>
        <v>45689</v>
      </c>
      <c r="B51" s="60"/>
      <c r="C51" s="61"/>
      <c r="D51" s="61"/>
      <c r="E51" s="61"/>
      <c r="F51" s="61"/>
      <c r="G51" s="61"/>
      <c r="H51" s="61"/>
      <c r="I51" s="19"/>
      <c r="J51" s="11">
        <f>SUM(B51:I51)</f>
        <v>0</v>
      </c>
      <c r="K51" s="11">
        <f>J51-J52</f>
        <v>0</v>
      </c>
    </row>
    <row r="52" ht="20.7" customHeight="1">
      <c r="A52" s="59">
        <f>$A53+7</f>
        <v>45682</v>
      </c>
      <c r="B52" s="60"/>
      <c r="C52" s="61"/>
      <c r="D52" s="61"/>
      <c r="E52" s="61"/>
      <c r="F52" s="61"/>
      <c r="G52" s="61"/>
      <c r="H52" s="61"/>
      <c r="I52" s="19"/>
      <c r="J52" s="11">
        <f>SUM(B52:I52)</f>
        <v>0</v>
      </c>
      <c r="K52" s="11">
        <f>J52-J53</f>
        <v>0</v>
      </c>
    </row>
    <row r="53" ht="20.7" customHeight="1">
      <c r="A53" s="59">
        <f>$A54+7</f>
        <v>45675</v>
      </c>
      <c r="B53" s="60"/>
      <c r="C53" s="61"/>
      <c r="D53" s="61"/>
      <c r="E53" s="61"/>
      <c r="F53" s="61"/>
      <c r="G53" s="61"/>
      <c r="H53" s="61"/>
      <c r="I53" s="19"/>
      <c r="J53" s="11">
        <f>SUM(B53:I53)</f>
        <v>0</v>
      </c>
      <c r="K53" s="11">
        <f>J53-J54</f>
        <v>0</v>
      </c>
    </row>
    <row r="54" ht="20.7" customHeight="1">
      <c r="A54" s="59">
        <f>$A55+7</f>
        <v>45668</v>
      </c>
      <c r="B54" s="60"/>
      <c r="C54" s="61"/>
      <c r="D54" s="61"/>
      <c r="E54" s="61"/>
      <c r="F54" s="61"/>
      <c r="G54" s="61"/>
      <c r="H54" s="61"/>
      <c r="I54" s="19"/>
      <c r="J54" s="11">
        <f>SUM(B54:I54)</f>
        <v>0</v>
      </c>
      <c r="K54" s="11">
        <f>J54-J55</f>
        <v>0</v>
      </c>
    </row>
    <row r="55" ht="20.7" customHeight="1">
      <c r="A55" s="62">
        <v>45661</v>
      </c>
      <c r="B55" s="61"/>
      <c r="C55" s="61"/>
      <c r="D55" s="61"/>
      <c r="E55" s="61"/>
      <c r="F55" s="61"/>
      <c r="G55" s="61"/>
      <c r="H55" s="61"/>
      <c r="I55" s="19"/>
      <c r="J55" s="11">
        <f>SUM(B55:I55)</f>
        <v>0</v>
      </c>
      <c r="K55" s="11">
        <f>J55-J56</f>
        <v>-490672.23</v>
      </c>
    </row>
    <row r="56" ht="20.7" customHeight="1">
      <c r="A56" s="59">
        <f>$A55-3</f>
        <v>45658</v>
      </c>
      <c r="B56" s="60">
        <v>150000</v>
      </c>
      <c r="C56" s="61">
        <f>O62</f>
        <v>190000</v>
      </c>
      <c r="D56" s="61">
        <f>S69</f>
        <v>25067</v>
      </c>
      <c r="E56" s="61">
        <f>W76</f>
        <v>29956</v>
      </c>
      <c r="F56" s="61">
        <f>AA86</f>
        <v>37649.23</v>
      </c>
      <c r="G56" s="61">
        <f>AG107</f>
        <v>4000</v>
      </c>
      <c r="H56" s="61">
        <f>AG107</f>
        <v>4000</v>
      </c>
      <c r="I56" s="19">
        <v>50000</v>
      </c>
      <c r="J56" s="11">
        <f>SUM(B56:I56)</f>
        <v>490672.23</v>
      </c>
      <c r="K56" s="11"/>
    </row>
    <row r="58" ht="27.65" customHeight="1">
      <c r="L58" t="s" s="2">
        <v>18</v>
      </c>
      <c r="M58" s="2"/>
      <c r="N58" s="2"/>
      <c r="O58" s="2"/>
    </row>
    <row r="59" ht="20.25" customHeight="1">
      <c r="L59" s="64"/>
      <c r="M59" t="s" s="52">
        <v>26</v>
      </c>
      <c r="N59" t="s" s="52">
        <v>27</v>
      </c>
      <c r="O59" s="65">
        <f>$A56</f>
        <v>45658</v>
      </c>
    </row>
    <row r="60" ht="20.25" customHeight="1">
      <c r="L60" t="s" s="7">
        <v>28</v>
      </c>
      <c r="M60" s="8">
        <v>95</v>
      </c>
      <c r="N60" s="66">
        <v>2000</v>
      </c>
      <c r="O60" s="9">
        <f>N60*M60</f>
        <v>190000</v>
      </c>
    </row>
    <row r="61" ht="20.05" customHeight="1">
      <c r="L61" s="23"/>
      <c r="M61" s="67"/>
      <c r="N61" s="68"/>
      <c r="O61" s="68"/>
    </row>
    <row r="62" ht="20.05" customHeight="1">
      <c r="L62" t="s" s="12">
        <v>1</v>
      </c>
      <c r="M62" s="67"/>
      <c r="N62" s="68"/>
      <c r="O62" s="18">
        <f>SUM(O60:O60)</f>
        <v>190000</v>
      </c>
    </row>
    <row r="64" ht="27.65" customHeight="1">
      <c r="P64" t="s" s="2">
        <v>19</v>
      </c>
      <c r="Q64" s="2"/>
      <c r="R64" s="2"/>
      <c r="S64" s="2"/>
    </row>
    <row r="65" ht="20.25" customHeight="1">
      <c r="P65" s="64"/>
      <c r="Q65" t="s" s="52">
        <v>27</v>
      </c>
      <c r="R65" t="s" s="52">
        <v>29</v>
      </c>
      <c r="S65" s="65">
        <f>$A56</f>
        <v>45658</v>
      </c>
    </row>
    <row r="66" ht="20.25" customHeight="1">
      <c r="P66" t="s" s="7">
        <v>30</v>
      </c>
      <c r="Q66" s="70">
        <v>200</v>
      </c>
      <c r="R66" s="9">
        <v>4648</v>
      </c>
      <c r="S66" s="9">
        <f>R66</f>
        <v>4648</v>
      </c>
    </row>
    <row r="67" ht="20.25" customHeight="1">
      <c r="P67" t="s" s="12">
        <v>31</v>
      </c>
      <c r="Q67" s="71">
        <v>100</v>
      </c>
      <c r="R67" s="18">
        <v>20419</v>
      </c>
      <c r="S67" s="18">
        <f>R67</f>
        <v>20419</v>
      </c>
    </row>
    <row r="68" ht="20.25" customHeight="1">
      <c r="P68" s="23"/>
      <c r="Q68" s="72"/>
      <c r="R68" s="68"/>
      <c r="S68" s="68"/>
    </row>
    <row r="69" ht="20.05" customHeight="1">
      <c r="P69" t="s" s="12">
        <v>1</v>
      </c>
      <c r="Q69" s="67"/>
      <c r="R69" s="18">
        <f>SUM(R66:R67)</f>
        <v>25067</v>
      </c>
      <c r="S69" s="18">
        <f>SUM(S66:S67)</f>
        <v>25067</v>
      </c>
    </row>
    <row r="71" ht="27.65" customHeight="1">
      <c r="T71" t="s" s="2">
        <v>20</v>
      </c>
      <c r="U71" s="2"/>
      <c r="V71" s="2"/>
      <c r="W71" s="2"/>
    </row>
    <row r="72" ht="20.25" customHeight="1">
      <c r="T72" s="64"/>
      <c r="U72" t="s" s="52">
        <v>27</v>
      </c>
      <c r="V72" t="s" s="52">
        <v>29</v>
      </c>
      <c r="W72" s="65">
        <f>$A56</f>
        <v>45658</v>
      </c>
    </row>
    <row r="73" ht="20.25" customHeight="1">
      <c r="T73" t="s" s="7">
        <v>32</v>
      </c>
      <c r="U73" s="70">
        <v>500</v>
      </c>
      <c r="V73" s="9">
        <v>25840</v>
      </c>
      <c r="W73" s="9">
        <f>V73</f>
        <v>25840</v>
      </c>
    </row>
    <row r="74" ht="20.05" customHeight="1">
      <c r="T74" t="s" s="12">
        <v>33</v>
      </c>
      <c r="U74" s="74">
        <v>600</v>
      </c>
      <c r="V74" s="18">
        <v>4116</v>
      </c>
      <c r="W74" s="18">
        <f>V74</f>
        <v>4116</v>
      </c>
    </row>
    <row r="75" ht="20.05" customHeight="1">
      <c r="T75" s="23"/>
      <c r="U75" s="67"/>
      <c r="V75" s="68"/>
      <c r="W75" s="68"/>
    </row>
    <row r="76" ht="20.05" customHeight="1">
      <c r="T76" t="s" s="12">
        <v>1</v>
      </c>
      <c r="U76" s="67"/>
      <c r="V76" s="18">
        <f>SUM(V73:V74)</f>
        <v>29956</v>
      </c>
      <c r="W76" s="18">
        <f>SUM(W73:W74)</f>
        <v>29956</v>
      </c>
    </row>
    <row r="78" ht="27.65" customHeight="1">
      <c r="X78" t="s" s="2">
        <v>21</v>
      </c>
      <c r="Y78" s="2"/>
      <c r="Z78" s="2"/>
      <c r="AA78" s="2"/>
    </row>
    <row r="79" ht="20.05" customHeight="1">
      <c r="X79" s="76"/>
      <c r="Y79" t="s" s="77">
        <v>27</v>
      </c>
      <c r="Z79" t="s" s="77">
        <v>29</v>
      </c>
      <c r="AA79" s="78">
        <f>$A56</f>
        <v>45658</v>
      </c>
    </row>
    <row r="80" ht="20.05" customHeight="1">
      <c r="X80" t="s" s="12">
        <v>34</v>
      </c>
      <c r="Y80" s="74">
        <v>50</v>
      </c>
      <c r="Z80" s="18">
        <v>27138</v>
      </c>
      <c r="AA80" s="18">
        <f>Z80</f>
        <v>27138</v>
      </c>
    </row>
    <row r="81" ht="20.05" customHeight="1">
      <c r="X81" t="s" s="79">
        <v>35</v>
      </c>
      <c r="Y81" s="80">
        <v>1</v>
      </c>
      <c r="Z81" s="18">
        <v>511.23</v>
      </c>
      <c r="AA81" s="18">
        <f>Z81</f>
        <v>511.23</v>
      </c>
    </row>
    <row r="82" ht="20.35" customHeight="1">
      <c r="X82" t="s" s="81">
        <v>36</v>
      </c>
      <c r="Y82" s="82"/>
      <c r="Z82" s="82">
        <v>0</v>
      </c>
      <c r="AA82" s="82">
        <f>Z82</f>
        <v>0</v>
      </c>
    </row>
    <row r="83" ht="20.7" customHeight="1">
      <c r="X83" t="s" s="83">
        <v>37</v>
      </c>
      <c r="Y83" s="84"/>
      <c r="Z83" s="84">
        <f>SUM(Z80:Z82)</f>
        <v>27649.23</v>
      </c>
      <c r="AA83" s="85">
        <f>SUM(AA80:AA82)</f>
        <v>27649.23</v>
      </c>
    </row>
    <row r="84" ht="20.35" customHeight="1">
      <c r="X84" t="s" s="86">
        <v>38</v>
      </c>
      <c r="Y84" s="87"/>
      <c r="Z84" s="87">
        <v>10000</v>
      </c>
      <c r="AA84" s="87">
        <f>Z84</f>
        <v>10000</v>
      </c>
    </row>
    <row r="85" ht="20.05" customHeight="1">
      <c r="X85" s="88"/>
      <c r="Y85" s="18"/>
      <c r="Z85" s="18"/>
      <c r="AA85" s="18"/>
    </row>
    <row r="86" ht="20.05" customHeight="1">
      <c r="X86" t="s" s="79">
        <v>1</v>
      </c>
      <c r="Y86" s="18"/>
      <c r="Z86" s="18">
        <f>SUM(Z83:Z84)</f>
        <v>37649.23</v>
      </c>
      <c r="AA86" s="18">
        <f>SUM(AA83:AA84)</f>
        <v>37649.23</v>
      </c>
    </row>
    <row r="88" ht="27.65" customHeight="1">
      <c r="AB88" t="s" s="2">
        <v>22</v>
      </c>
      <c r="AC88" s="2"/>
      <c r="AD88" s="2"/>
      <c r="AE88" s="2"/>
    </row>
    <row r="89" ht="20.25" customHeight="1">
      <c r="AB89" s="64"/>
      <c r="AC89" t="s" s="77">
        <v>27</v>
      </c>
      <c r="AD89" t="s" s="77">
        <v>29</v>
      </c>
      <c r="AE89" s="78">
        <f>$A56</f>
        <v>45658</v>
      </c>
    </row>
    <row r="90" ht="20.25" customHeight="1">
      <c r="AB90" t="s" s="90">
        <v>39</v>
      </c>
      <c r="AC90" s="80">
        <v>1</v>
      </c>
      <c r="AD90" s="18">
        <v>19.59</v>
      </c>
      <c r="AE90" s="18">
        <f>AD90</f>
        <v>19.59</v>
      </c>
    </row>
    <row r="91" ht="20.05" customHeight="1">
      <c r="AB91" t="s" s="79">
        <v>40</v>
      </c>
      <c r="AC91" s="80">
        <v>1</v>
      </c>
      <c r="AD91" s="18">
        <v>585.51</v>
      </c>
      <c r="AE91" s="18">
        <f>AD91</f>
        <v>585.51</v>
      </c>
    </row>
    <row r="92" ht="20.05" customHeight="1">
      <c r="AB92" t="s" s="79">
        <v>41</v>
      </c>
      <c r="AC92" s="80">
        <v>1</v>
      </c>
      <c r="AD92" s="18">
        <v>891.3200000000001</v>
      </c>
      <c r="AE92" s="18">
        <f>AD92</f>
        <v>891.3200000000001</v>
      </c>
    </row>
    <row r="93" ht="20.05" customHeight="1">
      <c r="AB93" t="s" s="79">
        <v>42</v>
      </c>
      <c r="AC93" s="80">
        <v>1</v>
      </c>
      <c r="AD93" s="18">
        <v>134.29</v>
      </c>
      <c r="AE93" s="18">
        <f>AD93</f>
        <v>134.29</v>
      </c>
    </row>
    <row r="94" ht="20.05" customHeight="1">
      <c r="AB94" t="s" s="79">
        <v>43</v>
      </c>
      <c r="AC94" s="80">
        <v>1</v>
      </c>
      <c r="AD94" s="18">
        <v>586.08</v>
      </c>
      <c r="AE94" s="18">
        <f>AD94</f>
        <v>586.08</v>
      </c>
    </row>
    <row r="95" ht="20.35" customHeight="1">
      <c r="AB95" t="s" s="81">
        <v>44</v>
      </c>
      <c r="AC95" s="82"/>
      <c r="AD95" s="82">
        <v>5</v>
      </c>
      <c r="AE95" s="82">
        <f>AD95</f>
        <v>5</v>
      </c>
    </row>
    <row r="96" ht="20.7" customHeight="1">
      <c r="AB96" t="s" s="83">
        <v>45</v>
      </c>
      <c r="AC96" s="84"/>
      <c r="AD96" s="84">
        <f>SUM(AD90:AD95)</f>
        <v>2221.79</v>
      </c>
      <c r="AE96" s="85">
        <f>SUM(AE90:AE95)</f>
        <v>2221.79</v>
      </c>
    </row>
    <row r="97" ht="20.35" customHeight="1">
      <c r="AB97" t="s" s="86">
        <v>46</v>
      </c>
      <c r="AC97" s="87">
        <v>1000</v>
      </c>
      <c r="AD97" s="87">
        <f>AC97</f>
        <v>1000</v>
      </c>
      <c r="AE97" s="87">
        <f>AD97</f>
        <v>1000</v>
      </c>
    </row>
    <row r="98" ht="20.05" customHeight="1">
      <c r="AB98" s="88"/>
      <c r="AC98" s="18"/>
      <c r="AD98" s="18"/>
      <c r="AE98" s="68"/>
    </row>
    <row r="99" ht="20.05" customHeight="1">
      <c r="AB99" t="s" s="79">
        <v>1</v>
      </c>
      <c r="AC99" s="18"/>
      <c r="AD99" s="18">
        <f>SUM(AD96:AD97)</f>
        <v>3221.79</v>
      </c>
      <c r="AE99" s="18">
        <f>SUM(AE96:AE97)</f>
        <v>3221.79</v>
      </c>
    </row>
    <row r="101" ht="27.65" customHeight="1">
      <c r="AF101" t="s" s="2">
        <v>23</v>
      </c>
      <c r="AG101" s="2"/>
    </row>
    <row r="102" ht="20.25" customHeight="1">
      <c r="AF102" s="64"/>
      <c r="AG102" s="65">
        <f>$A56</f>
        <v>45658</v>
      </c>
    </row>
    <row r="103" ht="20.25" customHeight="1">
      <c r="AF103" t="s" s="7">
        <v>47</v>
      </c>
      <c r="AG103" s="92">
        <v>1000</v>
      </c>
    </row>
    <row r="104" ht="20.05" customHeight="1">
      <c r="AF104" t="s" s="12">
        <v>48</v>
      </c>
      <c r="AG104" s="17">
        <v>1000</v>
      </c>
    </row>
    <row r="105" ht="20.05" customHeight="1">
      <c r="AF105" t="s" s="12">
        <v>49</v>
      </c>
      <c r="AG105" s="17">
        <v>1000</v>
      </c>
    </row>
    <row r="106" ht="20.05" customHeight="1">
      <c r="AF106" t="s" s="12">
        <v>50</v>
      </c>
      <c r="AG106" s="17">
        <v>1000</v>
      </c>
    </row>
    <row r="107" ht="20.05" customHeight="1">
      <c r="AF107" t="s" s="12">
        <v>1</v>
      </c>
      <c r="AG107" s="17">
        <f>SUM(AG103:AG106)</f>
        <v>4000</v>
      </c>
    </row>
  </sheetData>
  <mergeCells count="7">
    <mergeCell ref="A1:K1"/>
    <mergeCell ref="L58:O58"/>
    <mergeCell ref="P64:S64"/>
    <mergeCell ref="T71:W71"/>
    <mergeCell ref="X78:AA78"/>
    <mergeCell ref="AB88:AE88"/>
    <mergeCell ref="AF101:AG101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U29"/>
  <sheetViews>
    <sheetView workbookViewId="0" showGridLines="0" defaultGridColor="1">
      <pane topLeftCell="A2" xSplit="0" ySplit="1" activePane="bottomLeft" state="frozen"/>
    </sheetView>
  </sheetViews>
  <sheetFormatPr defaultColWidth="16.3333" defaultRowHeight="19.9" customHeight="1" outlineLevelRow="0" outlineLevelCol="0"/>
  <cols>
    <col min="1" max="1" width="7.17188" style="93" customWidth="1"/>
    <col min="2" max="2" width="10.8516" style="93" customWidth="1"/>
    <col min="3" max="3" width="9.85156" style="93" customWidth="1"/>
    <col min="4" max="4" width="11" style="93" customWidth="1"/>
    <col min="5" max="5" width="4.36719" style="93" customWidth="1"/>
    <col min="6" max="7" width="11" style="93" customWidth="1"/>
    <col min="8" max="8" width="10" style="93" customWidth="1"/>
    <col min="9" max="9" width="11" style="93" customWidth="1"/>
    <col min="10" max="10" width="2.64062" style="93" customWidth="1"/>
    <col min="11" max="11" width="9.35156" style="93" customWidth="1"/>
    <col min="12" max="12" width="11" style="93" customWidth="1"/>
    <col min="13" max="13" width="10" style="93" customWidth="1"/>
    <col min="14" max="14" width="11" style="93" customWidth="1"/>
    <col min="15" max="15" width="2.64844" style="93" customWidth="1"/>
    <col min="16" max="16" width="10.6719" style="93" customWidth="1"/>
    <col min="17" max="17" width="2.55469" style="93" customWidth="1"/>
    <col min="18" max="18" width="7" style="93" customWidth="1"/>
    <col min="19" max="19" width="6.5" style="93" customWidth="1"/>
    <col min="20" max="20" width="4.67188" style="93" customWidth="1"/>
    <col min="21" max="21" width="4.5" style="93" customWidth="1"/>
    <col min="22" max="16384" width="16.3516" style="93" customWidth="1"/>
  </cols>
  <sheetData>
    <row r="1" ht="32.7" customHeight="1">
      <c r="A1" t="s" s="53">
        <v>16</v>
      </c>
      <c r="B1" t="s" s="53">
        <v>51</v>
      </c>
      <c r="C1" t="s" s="94">
        <v>52</v>
      </c>
      <c r="D1" t="s" s="55">
        <v>53</v>
      </c>
      <c r="E1" s="95"/>
      <c r="F1" t="s" s="53">
        <v>54</v>
      </c>
      <c r="G1" t="s" s="53">
        <v>55</v>
      </c>
      <c r="H1" t="s" s="94">
        <v>56</v>
      </c>
      <c r="I1" t="s" s="55">
        <v>57</v>
      </c>
      <c r="J1" s="95"/>
      <c r="K1" t="s" s="53">
        <v>58</v>
      </c>
      <c r="L1" t="s" s="53">
        <v>59</v>
      </c>
      <c r="M1" t="s" s="94">
        <v>24</v>
      </c>
      <c r="N1" t="s" s="55">
        <v>60</v>
      </c>
      <c r="O1" s="96"/>
      <c r="P1" t="s" s="55">
        <v>61</v>
      </c>
      <c r="Q1" s="96"/>
      <c r="R1" t="s" s="55">
        <v>16</v>
      </c>
      <c r="S1" t="s" s="97">
        <v>62</v>
      </c>
      <c r="T1" t="s" s="53">
        <v>63</v>
      </c>
      <c r="U1" t="s" s="53">
        <v>64</v>
      </c>
    </row>
    <row r="2" ht="21" customHeight="1">
      <c r="A2" s="98">
        <v>45660</v>
      </c>
      <c r="B2" s="99"/>
      <c r="C2" s="100"/>
      <c r="D2" s="101">
        <f>SUM(B2:C2)</f>
        <v>0</v>
      </c>
      <c r="E2" s="102"/>
      <c r="F2" s="103"/>
      <c r="G2" s="103"/>
      <c r="H2" s="104"/>
      <c r="I2" s="101">
        <f>SUM(F2:H2)</f>
        <v>0</v>
      </c>
      <c r="J2" s="102"/>
      <c r="K2" s="103"/>
      <c r="L2" s="103"/>
      <c r="M2" s="104"/>
      <c r="N2" s="101">
        <f>SUM(K2:M2)</f>
        <v>0</v>
      </c>
      <c r="O2" s="105"/>
      <c r="P2" s="101">
        <f>SUM(D2,I2,N2)</f>
        <v>0</v>
      </c>
      <c r="Q2" s="106"/>
      <c r="R2" s="107">
        <v>45667</v>
      </c>
      <c r="S2" s="108"/>
      <c r="T2" s="109"/>
      <c r="U2" s="110"/>
    </row>
    <row r="3" ht="21" customHeight="1">
      <c r="A3" s="111">
        <v>45674</v>
      </c>
      <c r="B3" s="112"/>
      <c r="C3" s="113"/>
      <c r="D3" s="114">
        <f>SUM(B3:C3)</f>
        <v>0</v>
      </c>
      <c r="E3" s="115"/>
      <c r="F3" s="116"/>
      <c r="G3" s="116"/>
      <c r="H3" s="117"/>
      <c r="I3" s="114">
        <f>SUM(F3:H3)</f>
        <v>0</v>
      </c>
      <c r="J3" s="115"/>
      <c r="K3" s="116"/>
      <c r="L3" s="116"/>
      <c r="M3" s="117"/>
      <c r="N3" s="114">
        <f>SUM(K3:M3)</f>
        <v>0</v>
      </c>
      <c r="O3" s="118"/>
      <c r="P3" s="114">
        <f>SUM(D3,I3,N3)</f>
        <v>0</v>
      </c>
      <c r="Q3" s="119"/>
      <c r="R3" s="120">
        <f>R2+14</f>
        <v>45681</v>
      </c>
      <c r="S3" s="121"/>
      <c r="T3" s="122"/>
      <c r="U3" s="123"/>
    </row>
    <row r="4" ht="21" customHeight="1">
      <c r="A4" s="124">
        <v>45688</v>
      </c>
      <c r="B4" s="125"/>
      <c r="C4" s="126"/>
      <c r="D4" s="101">
        <f>SUM(B4:C4)</f>
        <v>0</v>
      </c>
      <c r="E4" s="127"/>
      <c r="F4" s="128"/>
      <c r="G4" s="128"/>
      <c r="H4" s="129"/>
      <c r="I4" s="101">
        <f>SUM(F4:H4)</f>
        <v>0</v>
      </c>
      <c r="J4" s="127"/>
      <c r="K4" s="128"/>
      <c r="L4" s="128"/>
      <c r="M4" s="129"/>
      <c r="N4" s="101">
        <f>SUM(K4:M4)</f>
        <v>0</v>
      </c>
      <c r="O4" s="130"/>
      <c r="P4" s="101">
        <f>SUM(D4,I4,N4)</f>
        <v>0</v>
      </c>
      <c r="Q4" s="131"/>
      <c r="R4" s="107">
        <f>R3+14</f>
        <v>45695</v>
      </c>
      <c r="S4" s="132"/>
      <c r="T4" s="133"/>
      <c r="U4" s="134"/>
    </row>
    <row r="5" ht="21" customHeight="1">
      <c r="A5" s="111">
        <v>45702</v>
      </c>
      <c r="B5" s="112"/>
      <c r="C5" s="113"/>
      <c r="D5" s="114">
        <f>SUM(B5:C5)</f>
        <v>0</v>
      </c>
      <c r="E5" s="115"/>
      <c r="F5" s="116"/>
      <c r="G5" s="116"/>
      <c r="H5" s="117"/>
      <c r="I5" s="114">
        <f>SUM(F5:H5)</f>
        <v>0</v>
      </c>
      <c r="J5" s="115"/>
      <c r="K5" s="116"/>
      <c r="L5" s="116"/>
      <c r="M5" s="117"/>
      <c r="N5" s="114">
        <f>SUM(K5:M5)</f>
        <v>0</v>
      </c>
      <c r="O5" s="118"/>
      <c r="P5" s="114">
        <f>SUM(D5,I5,N5)</f>
        <v>0</v>
      </c>
      <c r="Q5" s="119"/>
      <c r="R5" s="120">
        <f>R4+14</f>
        <v>45709</v>
      </c>
      <c r="S5" s="121"/>
      <c r="T5" s="122"/>
      <c r="U5" s="123"/>
    </row>
    <row r="6" ht="21" customHeight="1">
      <c r="A6" s="124">
        <v>45716</v>
      </c>
      <c r="B6" s="125"/>
      <c r="C6" s="126"/>
      <c r="D6" s="101">
        <f>SUM(B6:C6)</f>
        <v>0</v>
      </c>
      <c r="E6" s="127"/>
      <c r="F6" s="128"/>
      <c r="G6" s="128"/>
      <c r="H6" s="129"/>
      <c r="I6" s="101">
        <f>SUM(F6:H6)</f>
        <v>0</v>
      </c>
      <c r="J6" s="127"/>
      <c r="K6" s="128"/>
      <c r="L6" s="128"/>
      <c r="M6" s="129"/>
      <c r="N6" s="101">
        <f>SUM(K6:M6)</f>
        <v>0</v>
      </c>
      <c r="O6" s="130"/>
      <c r="P6" s="101">
        <f>SUM(D6,I6,N6)</f>
        <v>0</v>
      </c>
      <c r="Q6" s="131"/>
      <c r="R6" s="107">
        <f>R5+14</f>
        <v>45723</v>
      </c>
      <c r="S6" s="132"/>
      <c r="T6" s="133"/>
      <c r="U6" s="134"/>
    </row>
    <row r="7" ht="21" customHeight="1">
      <c r="A7" s="111">
        <f>$A6+14</f>
        <v>45730</v>
      </c>
      <c r="B7" s="112"/>
      <c r="C7" s="113"/>
      <c r="D7" s="114">
        <f>SUM(B7:C7)</f>
        <v>0</v>
      </c>
      <c r="E7" s="115"/>
      <c r="F7" s="116"/>
      <c r="G7" s="116"/>
      <c r="H7" s="117"/>
      <c r="I7" s="114">
        <f>SUM(F7:H7)</f>
        <v>0</v>
      </c>
      <c r="J7" s="115"/>
      <c r="K7" s="116"/>
      <c r="L7" s="116"/>
      <c r="M7" s="117"/>
      <c r="N7" s="114">
        <f>SUM(K7:M7)</f>
        <v>0</v>
      </c>
      <c r="O7" s="118"/>
      <c r="P7" s="114">
        <f>SUM(D7,I7,N7)</f>
        <v>0</v>
      </c>
      <c r="Q7" s="119"/>
      <c r="R7" s="120">
        <f>R6+14</f>
        <v>45737</v>
      </c>
      <c r="S7" s="121"/>
      <c r="T7" s="122"/>
      <c r="U7" s="123"/>
    </row>
    <row r="8" ht="21" customHeight="1">
      <c r="A8" s="124">
        <f>$A7+14</f>
        <v>45744</v>
      </c>
      <c r="B8" s="125"/>
      <c r="C8" s="126"/>
      <c r="D8" s="101">
        <f>SUM(B8:C8)</f>
        <v>0</v>
      </c>
      <c r="E8" s="127"/>
      <c r="F8" s="128"/>
      <c r="G8" s="128"/>
      <c r="H8" s="129"/>
      <c r="I8" s="101">
        <f>SUM(F8:H8)</f>
        <v>0</v>
      </c>
      <c r="J8" s="127"/>
      <c r="K8" s="128"/>
      <c r="L8" s="128"/>
      <c r="M8" s="129"/>
      <c r="N8" s="101">
        <f>SUM(K8:M8)</f>
        <v>0</v>
      </c>
      <c r="O8" s="130"/>
      <c r="P8" s="101">
        <f>SUM(D8,I8,N8)</f>
        <v>0</v>
      </c>
      <c r="Q8" s="131"/>
      <c r="R8" s="107">
        <f>R7+14</f>
        <v>45751</v>
      </c>
      <c r="S8" s="132"/>
      <c r="T8" s="133"/>
      <c r="U8" s="134"/>
    </row>
    <row r="9" ht="21" customHeight="1">
      <c r="A9" s="111">
        <f>$A8+14</f>
        <v>45758</v>
      </c>
      <c r="B9" s="112"/>
      <c r="C9" s="113"/>
      <c r="D9" s="114">
        <f>SUM(B9:C9)</f>
        <v>0</v>
      </c>
      <c r="E9" s="115"/>
      <c r="F9" s="116"/>
      <c r="G9" s="116"/>
      <c r="H9" s="117"/>
      <c r="I9" s="114">
        <f>SUM(F9:H9)</f>
        <v>0</v>
      </c>
      <c r="J9" s="115"/>
      <c r="K9" s="116"/>
      <c r="L9" s="116"/>
      <c r="M9" s="117"/>
      <c r="N9" s="114">
        <f>SUM(K9:M9)</f>
        <v>0</v>
      </c>
      <c r="O9" s="118"/>
      <c r="P9" s="114">
        <f>SUM(D9,I9,N9)</f>
        <v>0</v>
      </c>
      <c r="Q9" s="119"/>
      <c r="R9" s="120">
        <f>R8+14</f>
        <v>45765</v>
      </c>
      <c r="S9" s="121"/>
      <c r="T9" s="122"/>
      <c r="U9" s="123"/>
    </row>
    <row r="10" ht="21" customHeight="1">
      <c r="A10" s="124">
        <f>$A9+14</f>
        <v>45772</v>
      </c>
      <c r="B10" s="125"/>
      <c r="C10" s="126"/>
      <c r="D10" s="101">
        <f>SUM(B10:C10)</f>
        <v>0</v>
      </c>
      <c r="E10" s="127"/>
      <c r="F10" s="128"/>
      <c r="G10" s="128"/>
      <c r="H10" s="129"/>
      <c r="I10" s="101">
        <f>SUM(F10:H10)</f>
        <v>0</v>
      </c>
      <c r="J10" s="127"/>
      <c r="K10" s="128"/>
      <c r="L10" s="128"/>
      <c r="M10" s="129"/>
      <c r="N10" s="101">
        <f>SUM(K10:M10)</f>
        <v>0</v>
      </c>
      <c r="O10" s="130"/>
      <c r="P10" s="101">
        <f>SUM(D10,I10,N10)</f>
        <v>0</v>
      </c>
      <c r="Q10" s="131"/>
      <c r="R10" s="107">
        <f>R9+14</f>
        <v>45779</v>
      </c>
      <c r="S10" s="132"/>
      <c r="T10" s="133"/>
      <c r="U10" s="134"/>
    </row>
    <row r="11" ht="21" customHeight="1">
      <c r="A11" s="111">
        <f>$A10+14</f>
        <v>45786</v>
      </c>
      <c r="B11" s="112"/>
      <c r="C11" s="113"/>
      <c r="D11" s="114">
        <f>SUM(B11:C11)</f>
        <v>0</v>
      </c>
      <c r="E11" s="115"/>
      <c r="F11" s="116"/>
      <c r="G11" s="116"/>
      <c r="H11" s="117"/>
      <c r="I11" s="114">
        <f>SUM(F11:H11)</f>
        <v>0</v>
      </c>
      <c r="J11" s="115"/>
      <c r="K11" s="116"/>
      <c r="L11" s="116"/>
      <c r="M11" s="117"/>
      <c r="N11" s="114">
        <f>SUM(K11:M11)</f>
        <v>0</v>
      </c>
      <c r="O11" s="118"/>
      <c r="P11" s="114">
        <f>SUM(D11,I11,N11)</f>
        <v>0</v>
      </c>
      <c r="Q11" s="119"/>
      <c r="R11" s="120">
        <f>R10+14</f>
        <v>45793</v>
      </c>
      <c r="S11" s="121"/>
      <c r="T11" s="122"/>
      <c r="U11" s="123"/>
    </row>
    <row r="12" ht="21" customHeight="1">
      <c r="A12" s="124">
        <f>$A11+14</f>
        <v>45800</v>
      </c>
      <c r="B12" s="125"/>
      <c r="C12" s="126"/>
      <c r="D12" s="101">
        <f>SUM(B12:C12)</f>
        <v>0</v>
      </c>
      <c r="E12" s="127"/>
      <c r="F12" s="128"/>
      <c r="G12" s="128"/>
      <c r="H12" s="129"/>
      <c r="I12" s="101">
        <f>SUM(F12:H12)</f>
        <v>0</v>
      </c>
      <c r="J12" s="127"/>
      <c r="K12" s="128"/>
      <c r="L12" s="128"/>
      <c r="M12" s="129"/>
      <c r="N12" s="101">
        <f>SUM(K12:M12)</f>
        <v>0</v>
      </c>
      <c r="O12" s="130"/>
      <c r="P12" s="101">
        <f>SUM(D12,I12,N12)</f>
        <v>0</v>
      </c>
      <c r="Q12" s="131"/>
      <c r="R12" s="107">
        <f>R11+14</f>
        <v>45807</v>
      </c>
      <c r="S12" s="132"/>
      <c r="T12" s="133"/>
      <c r="U12" s="134"/>
    </row>
    <row r="13" ht="21" customHeight="1">
      <c r="A13" s="111">
        <f>$A12+14</f>
        <v>45814</v>
      </c>
      <c r="B13" s="112"/>
      <c r="C13" s="113"/>
      <c r="D13" s="114">
        <f>SUM(B13:C13)</f>
        <v>0</v>
      </c>
      <c r="E13" s="115"/>
      <c r="F13" s="116"/>
      <c r="G13" s="116"/>
      <c r="H13" s="117"/>
      <c r="I13" s="114">
        <f>SUM(F13:H13)</f>
        <v>0</v>
      </c>
      <c r="J13" s="115"/>
      <c r="K13" s="116"/>
      <c r="L13" s="116"/>
      <c r="M13" s="117"/>
      <c r="N13" s="114">
        <f>SUM(K13:M13)</f>
        <v>0</v>
      </c>
      <c r="O13" s="118"/>
      <c r="P13" s="114">
        <f>SUM(D13,I13,N13)</f>
        <v>0</v>
      </c>
      <c r="Q13" s="119"/>
      <c r="R13" s="120">
        <f>R12+14</f>
        <v>45821</v>
      </c>
      <c r="S13" s="121"/>
      <c r="T13" s="122"/>
      <c r="U13" s="123"/>
    </row>
    <row r="14" ht="21" customHeight="1">
      <c r="A14" s="124">
        <f>$A13+14</f>
        <v>45828</v>
      </c>
      <c r="B14" s="125"/>
      <c r="C14" s="126"/>
      <c r="D14" s="101">
        <f>SUM(B14:C14)</f>
        <v>0</v>
      </c>
      <c r="E14" s="127"/>
      <c r="F14" s="128"/>
      <c r="G14" s="128"/>
      <c r="H14" s="129"/>
      <c r="I14" s="101">
        <f>SUM(F14:H14)</f>
        <v>0</v>
      </c>
      <c r="J14" s="127"/>
      <c r="K14" s="128"/>
      <c r="L14" s="128"/>
      <c r="M14" s="129"/>
      <c r="N14" s="101">
        <f>SUM(K14:M14)</f>
        <v>0</v>
      </c>
      <c r="O14" s="130"/>
      <c r="P14" s="101">
        <f>SUM(D14,I14,N14)</f>
        <v>0</v>
      </c>
      <c r="Q14" s="131"/>
      <c r="R14" s="107">
        <f>R13+14</f>
        <v>45835</v>
      </c>
      <c r="S14" s="132"/>
      <c r="T14" s="133"/>
      <c r="U14" s="134"/>
    </row>
    <row r="15" ht="21" customHeight="1">
      <c r="A15" s="111">
        <f>$A14+14</f>
        <v>45842</v>
      </c>
      <c r="B15" s="112"/>
      <c r="C15" s="113"/>
      <c r="D15" s="114">
        <f>SUM(B15:C15)</f>
        <v>0</v>
      </c>
      <c r="E15" s="115"/>
      <c r="F15" s="116"/>
      <c r="G15" s="116"/>
      <c r="H15" s="117"/>
      <c r="I15" s="114">
        <f>SUM(F15:H15)</f>
        <v>0</v>
      </c>
      <c r="J15" s="115"/>
      <c r="K15" s="116"/>
      <c r="L15" s="116"/>
      <c r="M15" s="117"/>
      <c r="N15" s="114">
        <f>SUM(K15:M15)</f>
        <v>0</v>
      </c>
      <c r="O15" s="118"/>
      <c r="P15" s="114">
        <f>SUM(D15,I15,N15)</f>
        <v>0</v>
      </c>
      <c r="Q15" s="119"/>
      <c r="R15" s="120">
        <f>R14+14</f>
        <v>45849</v>
      </c>
      <c r="S15" s="121"/>
      <c r="T15" s="122"/>
      <c r="U15" s="123"/>
    </row>
    <row r="16" ht="21" customHeight="1">
      <c r="A16" s="124">
        <f>$A15+14</f>
        <v>45856</v>
      </c>
      <c r="B16" s="125"/>
      <c r="C16" s="126"/>
      <c r="D16" s="101">
        <f>SUM(B16:C16)</f>
        <v>0</v>
      </c>
      <c r="E16" s="127"/>
      <c r="F16" s="128"/>
      <c r="G16" s="128"/>
      <c r="H16" s="129"/>
      <c r="I16" s="101">
        <f>SUM(F16:H16)</f>
        <v>0</v>
      </c>
      <c r="J16" s="127"/>
      <c r="K16" s="128"/>
      <c r="L16" s="128"/>
      <c r="M16" s="129"/>
      <c r="N16" s="101">
        <f>SUM(K16:M16)</f>
        <v>0</v>
      </c>
      <c r="O16" s="130"/>
      <c r="P16" s="101">
        <f>SUM(D16,I16,N16)</f>
        <v>0</v>
      </c>
      <c r="Q16" s="131"/>
      <c r="R16" s="107">
        <f>R15+14</f>
        <v>45863</v>
      </c>
      <c r="S16" s="132"/>
      <c r="T16" s="133"/>
      <c r="U16" s="134"/>
    </row>
    <row r="17" ht="21" customHeight="1">
      <c r="A17" s="111">
        <f>$A16+14</f>
        <v>45870</v>
      </c>
      <c r="B17" s="112"/>
      <c r="C17" s="113"/>
      <c r="D17" s="114">
        <f>SUM(B17:C17)</f>
        <v>0</v>
      </c>
      <c r="E17" s="115"/>
      <c r="F17" s="116"/>
      <c r="G17" s="116"/>
      <c r="H17" s="117"/>
      <c r="I17" s="114">
        <f>SUM(F17:H17)</f>
        <v>0</v>
      </c>
      <c r="J17" s="115"/>
      <c r="K17" s="116"/>
      <c r="L17" s="116"/>
      <c r="M17" s="117"/>
      <c r="N17" s="114">
        <f>SUM(K17:M17)</f>
        <v>0</v>
      </c>
      <c r="O17" s="118"/>
      <c r="P17" s="114">
        <f>SUM(D17,I17,N17)</f>
        <v>0</v>
      </c>
      <c r="Q17" s="119"/>
      <c r="R17" s="120">
        <f>R16+14</f>
        <v>45877</v>
      </c>
      <c r="S17" s="121"/>
      <c r="T17" s="122"/>
      <c r="U17" s="123"/>
    </row>
    <row r="18" ht="21" customHeight="1">
      <c r="A18" s="124">
        <f>$A17+14</f>
        <v>45884</v>
      </c>
      <c r="B18" s="125"/>
      <c r="C18" s="126"/>
      <c r="D18" s="101">
        <f>SUM(B18:C18)</f>
        <v>0</v>
      </c>
      <c r="E18" s="127"/>
      <c r="F18" s="128"/>
      <c r="G18" s="128"/>
      <c r="H18" s="129"/>
      <c r="I18" s="101">
        <f>SUM(F18:H18)</f>
        <v>0</v>
      </c>
      <c r="J18" s="127"/>
      <c r="K18" s="128"/>
      <c r="L18" s="128"/>
      <c r="M18" s="129"/>
      <c r="N18" s="101">
        <f>SUM(K18:M18)</f>
        <v>0</v>
      </c>
      <c r="O18" s="130"/>
      <c r="P18" s="101">
        <f>SUM(D18,I18,N18)</f>
        <v>0</v>
      </c>
      <c r="Q18" s="131"/>
      <c r="R18" s="107">
        <f>R17+14</f>
        <v>45891</v>
      </c>
      <c r="S18" s="132"/>
      <c r="T18" s="133"/>
      <c r="U18" s="134"/>
    </row>
    <row r="19" ht="21" customHeight="1">
      <c r="A19" s="111">
        <f>$A18+14</f>
        <v>45898</v>
      </c>
      <c r="B19" s="112"/>
      <c r="C19" s="113"/>
      <c r="D19" s="114">
        <f>SUM(B19:C19)</f>
        <v>0</v>
      </c>
      <c r="E19" s="115"/>
      <c r="F19" s="116"/>
      <c r="G19" s="116"/>
      <c r="H19" s="117"/>
      <c r="I19" s="114">
        <f>SUM(F19:H19)</f>
        <v>0</v>
      </c>
      <c r="J19" s="115"/>
      <c r="K19" s="116"/>
      <c r="L19" s="116"/>
      <c r="M19" s="117"/>
      <c r="N19" s="114">
        <f>SUM(K19:M19)</f>
        <v>0</v>
      </c>
      <c r="O19" s="118"/>
      <c r="P19" s="114">
        <f>SUM(D19,I19,N19)</f>
        <v>0</v>
      </c>
      <c r="Q19" s="119"/>
      <c r="R19" s="120">
        <f>R18+14</f>
        <v>45905</v>
      </c>
      <c r="S19" s="121"/>
      <c r="T19" s="122"/>
      <c r="U19" s="123"/>
    </row>
    <row r="20" ht="21" customHeight="1">
      <c r="A20" s="124">
        <f>$A19+14</f>
        <v>45912</v>
      </c>
      <c r="B20" s="125"/>
      <c r="C20" s="126"/>
      <c r="D20" s="101">
        <f>SUM(B20:C20)</f>
        <v>0</v>
      </c>
      <c r="E20" s="127"/>
      <c r="F20" s="128"/>
      <c r="G20" s="128"/>
      <c r="H20" s="129"/>
      <c r="I20" s="101">
        <f>SUM(F20:H20)</f>
        <v>0</v>
      </c>
      <c r="J20" s="127"/>
      <c r="K20" s="128"/>
      <c r="L20" s="128"/>
      <c r="M20" s="129"/>
      <c r="N20" s="101">
        <f>SUM(K20:M20)</f>
        <v>0</v>
      </c>
      <c r="O20" s="130"/>
      <c r="P20" s="101">
        <f>SUM(D20,I20,N20)</f>
        <v>0</v>
      </c>
      <c r="Q20" s="131"/>
      <c r="R20" s="107">
        <f>R19+14</f>
        <v>45919</v>
      </c>
      <c r="S20" s="132"/>
      <c r="T20" s="133"/>
      <c r="U20" s="134"/>
    </row>
    <row r="21" ht="21" customHeight="1">
      <c r="A21" s="111">
        <f>$A20+14</f>
        <v>45926</v>
      </c>
      <c r="B21" s="112"/>
      <c r="C21" s="113"/>
      <c r="D21" s="114">
        <f>SUM(B21:C21)</f>
        <v>0</v>
      </c>
      <c r="E21" s="115"/>
      <c r="F21" s="116"/>
      <c r="G21" s="116"/>
      <c r="H21" s="117"/>
      <c r="I21" s="114">
        <f>SUM(F21:H21)</f>
        <v>0</v>
      </c>
      <c r="J21" s="115"/>
      <c r="K21" s="116"/>
      <c r="L21" s="116"/>
      <c r="M21" s="117"/>
      <c r="N21" s="114">
        <f>SUM(K21:M21)</f>
        <v>0</v>
      </c>
      <c r="O21" s="118"/>
      <c r="P21" s="114">
        <f>SUM(D21,I21,N21)</f>
        <v>0</v>
      </c>
      <c r="Q21" s="119"/>
      <c r="R21" s="120">
        <f>R20+14</f>
        <v>45933</v>
      </c>
      <c r="S21" s="121"/>
      <c r="T21" s="122"/>
      <c r="U21" s="123"/>
    </row>
    <row r="22" ht="21" customHeight="1">
      <c r="A22" s="124">
        <f>$A21+14</f>
        <v>45940</v>
      </c>
      <c r="B22" s="125"/>
      <c r="C22" s="126"/>
      <c r="D22" s="101">
        <f>SUM(B22:C22)</f>
        <v>0</v>
      </c>
      <c r="E22" s="127"/>
      <c r="F22" s="128"/>
      <c r="G22" s="128"/>
      <c r="H22" s="129"/>
      <c r="I22" s="101">
        <f>SUM(F22:H22)</f>
        <v>0</v>
      </c>
      <c r="J22" s="127"/>
      <c r="K22" s="128"/>
      <c r="L22" s="128"/>
      <c r="M22" s="129"/>
      <c r="N22" s="101">
        <f>SUM(K22:M22)</f>
        <v>0</v>
      </c>
      <c r="O22" s="130"/>
      <c r="P22" s="101">
        <f>SUM(D22,I22,N22)</f>
        <v>0</v>
      </c>
      <c r="Q22" s="131"/>
      <c r="R22" s="107">
        <f>R21+14</f>
        <v>45947</v>
      </c>
      <c r="S22" s="132"/>
      <c r="T22" s="133"/>
      <c r="U22" s="134"/>
    </row>
    <row r="23" ht="21" customHeight="1">
      <c r="A23" s="111">
        <f>$A22+14</f>
        <v>45954</v>
      </c>
      <c r="B23" s="112"/>
      <c r="C23" s="113"/>
      <c r="D23" s="114">
        <f>SUM(B23:C23)</f>
        <v>0</v>
      </c>
      <c r="E23" s="115"/>
      <c r="F23" s="116"/>
      <c r="G23" s="116"/>
      <c r="H23" s="117"/>
      <c r="I23" s="114">
        <f>SUM(F23:H23)</f>
        <v>0</v>
      </c>
      <c r="J23" s="115"/>
      <c r="K23" s="116"/>
      <c r="L23" s="116"/>
      <c r="M23" s="117"/>
      <c r="N23" s="114">
        <f>SUM(K23:M23)</f>
        <v>0</v>
      </c>
      <c r="O23" s="118"/>
      <c r="P23" s="114">
        <f>SUM(D23,I23,N23)</f>
        <v>0</v>
      </c>
      <c r="Q23" s="119"/>
      <c r="R23" s="120">
        <f>R22+14</f>
        <v>45961</v>
      </c>
      <c r="S23" s="121"/>
      <c r="T23" s="122"/>
      <c r="U23" s="123"/>
    </row>
    <row r="24" ht="21" customHeight="1">
      <c r="A24" s="124">
        <f>$A23+14</f>
        <v>45968</v>
      </c>
      <c r="B24" s="125"/>
      <c r="C24" s="126"/>
      <c r="D24" s="101">
        <f>SUM(B24:C24)</f>
        <v>0</v>
      </c>
      <c r="E24" s="127"/>
      <c r="F24" s="128"/>
      <c r="G24" s="128"/>
      <c r="H24" s="129"/>
      <c r="I24" s="101">
        <f>SUM(F24:H24)</f>
        <v>0</v>
      </c>
      <c r="J24" s="127"/>
      <c r="K24" s="128"/>
      <c r="L24" s="128"/>
      <c r="M24" s="129"/>
      <c r="N24" s="101">
        <f>SUM(K24:M24)</f>
        <v>0</v>
      </c>
      <c r="O24" s="130"/>
      <c r="P24" s="101">
        <f>SUM(D24,I24,N24)</f>
        <v>0</v>
      </c>
      <c r="Q24" s="131"/>
      <c r="R24" s="107">
        <f>R23+14</f>
        <v>45975</v>
      </c>
      <c r="S24" s="132"/>
      <c r="T24" s="133"/>
      <c r="U24" s="134"/>
    </row>
    <row r="25" ht="21" customHeight="1">
      <c r="A25" s="111">
        <f>$A24+14</f>
        <v>45982</v>
      </c>
      <c r="B25" s="112"/>
      <c r="C25" s="113"/>
      <c r="D25" s="114">
        <f>SUM(B25:C25)</f>
        <v>0</v>
      </c>
      <c r="E25" s="115"/>
      <c r="F25" s="116"/>
      <c r="G25" s="116"/>
      <c r="H25" s="117"/>
      <c r="I25" s="114">
        <f>SUM(F25:H25)</f>
        <v>0</v>
      </c>
      <c r="J25" s="115"/>
      <c r="K25" s="116"/>
      <c r="L25" s="116"/>
      <c r="M25" s="117"/>
      <c r="N25" s="114">
        <f>SUM(K25:M25)</f>
        <v>0</v>
      </c>
      <c r="O25" s="118"/>
      <c r="P25" s="114">
        <f>SUM(D25,I25,N25)</f>
        <v>0</v>
      </c>
      <c r="Q25" s="119"/>
      <c r="R25" s="120">
        <f>R24+14</f>
        <v>45989</v>
      </c>
      <c r="S25" s="121"/>
      <c r="T25" s="122"/>
      <c r="U25" s="123"/>
    </row>
    <row r="26" ht="21" customHeight="1">
      <c r="A26" s="124">
        <f>$A25+14</f>
        <v>45996</v>
      </c>
      <c r="B26" s="125"/>
      <c r="C26" s="126"/>
      <c r="D26" s="101">
        <f>SUM(B26:C26)</f>
        <v>0</v>
      </c>
      <c r="E26" s="127"/>
      <c r="F26" s="128"/>
      <c r="G26" s="128"/>
      <c r="H26" s="129"/>
      <c r="I26" s="101">
        <f>SUM(F26:H26)</f>
        <v>0</v>
      </c>
      <c r="J26" s="127"/>
      <c r="K26" s="128"/>
      <c r="L26" s="128"/>
      <c r="M26" s="129"/>
      <c r="N26" s="101">
        <f>SUM(K26:M26)</f>
        <v>0</v>
      </c>
      <c r="O26" s="130"/>
      <c r="P26" s="101">
        <f>SUM(D26,I26,N26)</f>
        <v>0</v>
      </c>
      <c r="Q26" s="131"/>
      <c r="R26" s="107">
        <f>R25+14</f>
        <v>46003</v>
      </c>
      <c r="S26" s="132"/>
      <c r="T26" s="133"/>
      <c r="U26" s="134"/>
    </row>
    <row r="27" ht="21" customHeight="1">
      <c r="A27" s="111">
        <f>$A26+14</f>
        <v>46010</v>
      </c>
      <c r="B27" s="112"/>
      <c r="C27" s="113"/>
      <c r="D27" s="114">
        <f>SUM(B27:C27)</f>
        <v>0</v>
      </c>
      <c r="E27" s="115"/>
      <c r="F27" s="116"/>
      <c r="G27" s="116"/>
      <c r="H27" s="117"/>
      <c r="I27" s="114">
        <f>SUM(F27:H27)</f>
        <v>0</v>
      </c>
      <c r="J27" s="115"/>
      <c r="K27" s="116"/>
      <c r="L27" s="116"/>
      <c r="M27" s="117"/>
      <c r="N27" s="114">
        <f>SUM(K27:M27)</f>
        <v>0</v>
      </c>
      <c r="O27" s="118"/>
      <c r="P27" s="114">
        <f>SUM(D27,I27,N27)</f>
        <v>0</v>
      </c>
      <c r="Q27" s="119"/>
      <c r="R27" s="120">
        <f>R26+14</f>
        <v>46017</v>
      </c>
      <c r="S27" s="121"/>
      <c r="T27" s="122"/>
      <c r="U27" s="123"/>
    </row>
    <row r="28" ht="20.65" customHeight="1">
      <c r="A28" s="124"/>
      <c r="B28" s="128"/>
      <c r="C28" s="128"/>
      <c r="D28" s="135"/>
      <c r="E28" s="128"/>
      <c r="F28" s="128"/>
      <c r="G28" s="128"/>
      <c r="H28" s="128"/>
      <c r="I28" s="135"/>
      <c r="J28" s="128"/>
      <c r="K28" s="128"/>
      <c r="L28" s="128"/>
      <c r="M28" s="128"/>
      <c r="N28" s="135"/>
      <c r="O28" s="128"/>
      <c r="P28" s="135"/>
      <c r="Q28" s="136"/>
      <c r="R28" s="137"/>
      <c r="S28" s="136"/>
      <c r="T28" s="133"/>
      <c r="U28" s="134"/>
    </row>
    <row r="29" ht="20.35" customHeight="1">
      <c r="A29" t="s" s="138">
        <v>1</v>
      </c>
      <c r="B29" s="116">
        <f>SUM(B2:B27)</f>
        <v>0</v>
      </c>
      <c r="C29" s="116">
        <f>SUM(C2:C27)</f>
        <v>0</v>
      </c>
      <c r="D29" s="116">
        <f>SUM(D2:D27)</f>
        <v>0</v>
      </c>
      <c r="E29" s="139"/>
      <c r="F29" s="116">
        <f>SUM(F2:F27)</f>
        <v>0</v>
      </c>
      <c r="G29" s="116">
        <f>SUM(G2:G27)</f>
        <v>0</v>
      </c>
      <c r="H29" s="116">
        <f>SUM(H2:H27)</f>
        <v>0</v>
      </c>
      <c r="I29" s="116">
        <f>SUM(I2:I27)</f>
        <v>0</v>
      </c>
      <c r="J29" s="116"/>
      <c r="K29" s="116">
        <f>SUM(K2:K27)</f>
        <v>0</v>
      </c>
      <c r="L29" s="116">
        <f>SUM(L2:L27)</f>
        <v>0</v>
      </c>
      <c r="M29" s="116">
        <f>SUM(M2:M27)</f>
        <v>0</v>
      </c>
      <c r="N29" s="116">
        <f>SUM(N2:N27)</f>
        <v>0</v>
      </c>
      <c r="O29" s="116"/>
      <c r="P29" s="116">
        <f>SUM(P2:P27)</f>
        <v>0</v>
      </c>
      <c r="Q29" s="116"/>
      <c r="R29" s="116"/>
      <c r="S29" s="139"/>
      <c r="T29" s="122"/>
      <c r="U29" s="123"/>
    </row>
  </sheetData>
  <conditionalFormatting sqref="A2:A27 R2:R27">
    <cfRule type="timePeriod" dxfId="0" priority="1" stopIfTrue="1" timePeriod="today">
      <formula>AND(A2&gt;=TODAY(),A2&lt;TODAY()+1)</formula>
    </cfRule>
  </conditionalFormatting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2:AJ53"/>
  <sheetViews>
    <sheetView workbookViewId="0" showGridLines="0" defaultGridColor="1">
      <pane topLeftCell="A3" xSplit="0" ySplit="2" activePane="bottomLeft" state="frozen"/>
    </sheetView>
  </sheetViews>
  <sheetFormatPr defaultColWidth="16.3333" defaultRowHeight="19.9" customHeight="1" outlineLevelRow="0" outlineLevelCol="0"/>
  <cols>
    <col min="1" max="1" width="5.5" style="140" customWidth="1"/>
    <col min="2" max="2" width="9.67188" style="140" customWidth="1"/>
    <col min="3" max="3" width="5.67188" style="140" customWidth="1"/>
    <col min="4" max="4" width="6.67188" style="140" customWidth="1"/>
    <col min="5" max="5" width="9.85156" style="140" customWidth="1"/>
    <col min="6" max="6" width="5.67188" style="140" customWidth="1"/>
    <col min="7" max="7" width="6.67188" style="140" customWidth="1"/>
    <col min="8" max="8" width="9.85156" style="140" customWidth="1"/>
    <col min="9" max="9" width="5.67188" style="140" customWidth="1"/>
    <col min="10" max="10" width="6.35156" style="140" customWidth="1"/>
    <col min="11" max="11" width="9.67188" style="140" customWidth="1"/>
    <col min="12" max="12" width="5.67188" style="140" customWidth="1"/>
    <col min="13" max="13" width="7" style="140" customWidth="1"/>
    <col min="14" max="14" width="10.1719" style="140" customWidth="1"/>
    <col min="15" max="15" width="5.67188" style="140" customWidth="1"/>
    <col min="16" max="16" width="6.5" style="140" customWidth="1"/>
    <col min="17" max="17" width="9.67188" style="140" customWidth="1"/>
    <col min="18" max="18" width="5.67188" style="140" customWidth="1"/>
    <col min="19" max="19" width="8.85156" style="148" customWidth="1"/>
    <col min="20" max="20" width="9.17188" style="148" customWidth="1"/>
    <col min="21" max="21" width="7.5" style="148" customWidth="1"/>
    <col min="22" max="22" width="10.7344" style="148" customWidth="1"/>
    <col min="23" max="23" width="10" style="148" customWidth="1"/>
    <col min="24" max="24" width="7.5" style="148" customWidth="1"/>
    <col min="25" max="25" width="10.4453" style="148" customWidth="1"/>
    <col min="26" max="26" width="10" style="148" customWidth="1"/>
    <col min="27" max="27" width="7.5" style="148" customWidth="1"/>
    <col min="28" max="28" width="6.5" style="148" customWidth="1"/>
    <col min="29" max="29" width="9.67188" style="148" customWidth="1"/>
    <col min="30" max="30" width="7.5" style="148" customWidth="1"/>
    <col min="31" max="31" width="9.22656" style="148" customWidth="1"/>
    <col min="32" max="32" width="10" style="148" customWidth="1"/>
    <col min="33" max="33" width="7.5" style="148" customWidth="1"/>
    <col min="34" max="34" width="11.0625" style="148" customWidth="1"/>
    <col min="35" max="35" width="10" style="148" customWidth="1"/>
    <col min="36" max="36" width="7.5" style="148" customWidth="1"/>
    <col min="37" max="16384" width="16.3516" style="148" customWidth="1"/>
  </cols>
  <sheetData>
    <row r="1" ht="27.65" customHeight="1">
      <c r="A1" t="s" s="2">
        <v>65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0.25" customHeight="1">
      <c r="A2" t="s" s="52">
        <v>16</v>
      </c>
      <c r="B2" t="s" s="52">
        <v>66</v>
      </c>
      <c r="C2" t="s" s="52">
        <v>67</v>
      </c>
      <c r="D2" t="s" s="52">
        <v>16</v>
      </c>
      <c r="E2" t="s" s="52">
        <v>66</v>
      </c>
      <c r="F2" t="s" s="52">
        <v>67</v>
      </c>
      <c r="G2" t="s" s="52">
        <v>16</v>
      </c>
      <c r="H2" t="s" s="52">
        <v>66</v>
      </c>
      <c r="I2" t="s" s="52">
        <v>67</v>
      </c>
      <c r="J2" t="s" s="52">
        <v>16</v>
      </c>
      <c r="K2" t="s" s="52">
        <v>66</v>
      </c>
      <c r="L2" t="s" s="52">
        <v>67</v>
      </c>
      <c r="M2" t="s" s="52">
        <v>16</v>
      </c>
      <c r="N2" t="s" s="52">
        <v>66</v>
      </c>
      <c r="O2" t="s" s="52">
        <v>67</v>
      </c>
      <c r="P2" t="s" s="52">
        <v>16</v>
      </c>
      <c r="Q2" t="s" s="52">
        <v>66</v>
      </c>
      <c r="R2" t="s" s="52">
        <v>67</v>
      </c>
    </row>
    <row r="3" ht="20.25" customHeight="1">
      <c r="A3" s="141">
        <v>45660</v>
      </c>
      <c r="B3" s="142"/>
      <c r="C3" s="9">
        <v>0</v>
      </c>
      <c r="D3" s="143">
        <v>45716</v>
      </c>
      <c r="E3" s="142"/>
      <c r="F3" s="9">
        <f>C3</f>
        <v>0</v>
      </c>
      <c r="G3" s="143">
        <v>45747</v>
      </c>
      <c r="H3" s="142"/>
      <c r="I3" s="9">
        <f>C3</f>
        <v>0</v>
      </c>
      <c r="J3" s="143">
        <v>45777</v>
      </c>
      <c r="K3" s="142"/>
      <c r="L3" s="9">
        <f>C3</f>
        <v>0</v>
      </c>
      <c r="M3" s="143">
        <v>45807</v>
      </c>
      <c r="N3" s="142"/>
      <c r="O3" s="9">
        <f>L3</f>
        <v>0</v>
      </c>
      <c r="P3" s="143">
        <v>45838</v>
      </c>
      <c r="Q3" s="142"/>
      <c r="R3" s="9">
        <f>O3</f>
        <v>0</v>
      </c>
    </row>
    <row r="4" ht="20.05" customHeight="1">
      <c r="A4" s="144"/>
      <c r="B4" s="25"/>
      <c r="C4" s="14"/>
      <c r="D4" s="144"/>
      <c r="E4" s="25"/>
      <c r="F4" s="25"/>
      <c r="G4" s="144"/>
      <c r="H4" s="25"/>
      <c r="I4" s="25"/>
      <c r="J4" s="144"/>
      <c r="K4" s="25"/>
      <c r="L4" s="25"/>
      <c r="M4" s="144"/>
      <c r="N4" s="25"/>
      <c r="O4" s="25"/>
      <c r="P4" s="144"/>
      <c r="Q4" s="25"/>
      <c r="R4" s="25"/>
    </row>
    <row r="5" ht="20.05" customHeight="1">
      <c r="A5" s="145"/>
      <c r="B5" s="68"/>
      <c r="C5" s="18"/>
      <c r="D5" s="145"/>
      <c r="E5" s="68"/>
      <c r="F5" s="68"/>
      <c r="G5" s="145"/>
      <c r="H5" s="68"/>
      <c r="I5" s="68"/>
      <c r="J5" s="145"/>
      <c r="K5" s="68"/>
      <c r="L5" s="68"/>
      <c r="M5" s="145"/>
      <c r="N5" s="68"/>
      <c r="O5" s="68"/>
      <c r="P5" s="145"/>
      <c r="Q5" s="68"/>
      <c r="R5" s="68"/>
    </row>
    <row r="6" ht="20.05" customHeight="1">
      <c r="A6" s="144"/>
      <c r="B6" s="25"/>
      <c r="C6" s="14"/>
      <c r="D6" s="144"/>
      <c r="E6" s="25"/>
      <c r="F6" s="25"/>
      <c r="G6" s="144"/>
      <c r="H6" s="25"/>
      <c r="I6" s="25"/>
      <c r="J6" s="144"/>
      <c r="K6" s="25"/>
      <c r="L6" s="25"/>
      <c r="M6" s="144"/>
      <c r="N6" s="25"/>
      <c r="O6" s="25"/>
      <c r="P6" s="144"/>
      <c r="Q6" s="25"/>
      <c r="R6" s="25"/>
    </row>
    <row r="7" ht="20.05" customHeight="1">
      <c r="A7" s="145"/>
      <c r="B7" s="68"/>
      <c r="C7" s="18"/>
      <c r="D7" s="145"/>
      <c r="E7" s="68"/>
      <c r="F7" s="68"/>
      <c r="G7" s="145"/>
      <c r="H7" s="68"/>
      <c r="I7" s="68"/>
      <c r="J7" s="145"/>
      <c r="K7" s="68"/>
      <c r="L7" s="68"/>
      <c r="M7" s="145"/>
      <c r="N7" s="68"/>
      <c r="O7" s="68"/>
      <c r="P7" s="145"/>
      <c r="Q7" s="68"/>
      <c r="R7" s="68"/>
    </row>
    <row r="8" ht="20.05" customHeight="1">
      <c r="A8" s="144"/>
      <c r="B8" s="25"/>
      <c r="C8" s="14"/>
      <c r="D8" s="144"/>
      <c r="E8" s="25"/>
      <c r="F8" s="25"/>
      <c r="G8" s="144"/>
      <c r="H8" s="25"/>
      <c r="I8" s="25"/>
      <c r="J8" s="144"/>
      <c r="K8" s="25"/>
      <c r="L8" s="25"/>
      <c r="M8" s="144"/>
      <c r="N8" s="25"/>
      <c r="O8" s="25"/>
      <c r="P8" s="144"/>
      <c r="Q8" s="25"/>
      <c r="R8" s="25"/>
    </row>
    <row r="9" ht="20.05" customHeight="1">
      <c r="A9" s="145"/>
      <c r="B9" s="68"/>
      <c r="C9" s="18"/>
      <c r="D9" s="145"/>
      <c r="E9" s="68"/>
      <c r="F9" s="68"/>
      <c r="G9" s="145"/>
      <c r="H9" s="68"/>
      <c r="I9" s="68"/>
      <c r="J9" s="145"/>
      <c r="K9" s="68"/>
      <c r="L9" s="68"/>
      <c r="M9" s="145"/>
      <c r="N9" s="68"/>
      <c r="O9" s="68"/>
      <c r="P9" s="145"/>
      <c r="Q9" s="68"/>
      <c r="R9" s="68"/>
    </row>
    <row r="10" ht="20.05" customHeight="1">
      <c r="A10" s="144"/>
      <c r="B10" s="25"/>
      <c r="C10" s="14"/>
      <c r="D10" s="144"/>
      <c r="E10" s="25"/>
      <c r="F10" s="25"/>
      <c r="G10" s="144"/>
      <c r="H10" s="25"/>
      <c r="I10" s="25"/>
      <c r="J10" s="144"/>
      <c r="K10" s="25"/>
      <c r="L10" s="25"/>
      <c r="M10" s="144"/>
      <c r="N10" s="25"/>
      <c r="O10" s="25"/>
      <c r="P10" s="144"/>
      <c r="Q10" s="25"/>
      <c r="R10" s="25"/>
    </row>
    <row r="11" ht="20.05" customHeight="1">
      <c r="A11" s="145"/>
      <c r="B11" s="68"/>
      <c r="C11" s="18"/>
      <c r="D11" s="145"/>
      <c r="E11" s="68"/>
      <c r="F11" s="68"/>
      <c r="G11" s="145"/>
      <c r="H11" s="68"/>
      <c r="I11" s="68"/>
      <c r="J11" s="145"/>
      <c r="K11" s="68"/>
      <c r="L11" s="68"/>
      <c r="M11" s="145"/>
      <c r="N11" s="68"/>
      <c r="O11" s="68"/>
      <c r="P11" s="145"/>
      <c r="Q11" s="68"/>
      <c r="R11" s="68"/>
    </row>
    <row r="12" ht="20.05" customHeight="1">
      <c r="A12" s="144"/>
      <c r="B12" s="25"/>
      <c r="C12" s="14"/>
      <c r="D12" s="144"/>
      <c r="E12" s="25"/>
      <c r="F12" s="25"/>
      <c r="G12" s="144"/>
      <c r="H12" s="25"/>
      <c r="I12" s="25"/>
      <c r="J12" s="144"/>
      <c r="K12" s="25"/>
      <c r="L12" s="25"/>
      <c r="M12" s="144"/>
      <c r="N12" s="25"/>
      <c r="O12" s="25"/>
      <c r="P12" s="144"/>
      <c r="Q12" s="25"/>
      <c r="R12" s="25"/>
    </row>
    <row r="13" ht="20.05" customHeight="1">
      <c r="A13" s="145"/>
      <c r="B13" s="68"/>
      <c r="C13" s="18"/>
      <c r="D13" s="145"/>
      <c r="E13" s="68"/>
      <c r="F13" s="68"/>
      <c r="G13" s="145"/>
      <c r="H13" s="68"/>
      <c r="I13" s="68"/>
      <c r="J13" s="145"/>
      <c r="K13" s="68"/>
      <c r="L13" s="68"/>
      <c r="M13" s="145"/>
      <c r="N13" s="68"/>
      <c r="O13" s="68"/>
      <c r="P13" s="145"/>
      <c r="Q13" s="68"/>
      <c r="R13" s="68"/>
    </row>
    <row r="14" ht="20.05" customHeight="1">
      <c r="A14" s="144"/>
      <c r="B14" s="25"/>
      <c r="C14" s="14"/>
      <c r="D14" s="144"/>
      <c r="E14" s="25"/>
      <c r="F14" s="25"/>
      <c r="G14" s="144"/>
      <c r="H14" s="25"/>
      <c r="I14" s="25"/>
      <c r="J14" s="144"/>
      <c r="K14" s="25"/>
      <c r="L14" s="25"/>
      <c r="M14" s="144"/>
      <c r="N14" s="25"/>
      <c r="O14" s="25"/>
      <c r="P14" s="144"/>
      <c r="Q14" s="25"/>
      <c r="R14" s="25"/>
    </row>
    <row r="15" ht="20.05" customHeight="1">
      <c r="A15" s="145"/>
      <c r="B15" s="68"/>
      <c r="C15" s="18"/>
      <c r="D15" s="145"/>
      <c r="E15" s="68"/>
      <c r="F15" s="68"/>
      <c r="G15" s="145"/>
      <c r="H15" s="68"/>
      <c r="I15" s="68"/>
      <c r="J15" s="145"/>
      <c r="K15" s="68"/>
      <c r="L15" s="68"/>
      <c r="M15" s="145"/>
      <c r="N15" s="68"/>
      <c r="O15" s="68"/>
      <c r="P15" s="145"/>
      <c r="Q15" s="68"/>
      <c r="R15" s="68"/>
    </row>
    <row r="16" ht="20.05" customHeight="1">
      <c r="A16" s="144"/>
      <c r="B16" s="25"/>
      <c r="C16" s="14"/>
      <c r="D16" s="144"/>
      <c r="E16" s="25"/>
      <c r="F16" s="25"/>
      <c r="G16" s="144"/>
      <c r="H16" s="25"/>
      <c r="I16" s="25"/>
      <c r="J16" s="144"/>
      <c r="K16" s="25"/>
      <c r="L16" s="25"/>
      <c r="M16" s="144"/>
      <c r="N16" s="25"/>
      <c r="O16" s="25"/>
      <c r="P16" s="144"/>
      <c r="Q16" s="25"/>
      <c r="R16" s="25"/>
    </row>
    <row r="17" ht="20.05" customHeight="1">
      <c r="A17" s="145"/>
      <c r="B17" s="68"/>
      <c r="C17" s="18"/>
      <c r="D17" s="145"/>
      <c r="E17" s="68"/>
      <c r="F17" s="68"/>
      <c r="G17" s="145"/>
      <c r="H17" s="68"/>
      <c r="I17" s="68"/>
      <c r="J17" s="145"/>
      <c r="K17" s="68"/>
      <c r="L17" s="68"/>
      <c r="M17" s="145"/>
      <c r="N17" s="68"/>
      <c r="O17" s="68"/>
      <c r="P17" s="145"/>
      <c r="Q17" s="68"/>
      <c r="R17" s="68"/>
    </row>
    <row r="18" ht="20.05" customHeight="1">
      <c r="A18" s="144"/>
      <c r="B18" s="25"/>
      <c r="C18" s="14"/>
      <c r="D18" s="144"/>
      <c r="E18" s="25"/>
      <c r="F18" s="25"/>
      <c r="G18" s="144"/>
      <c r="H18" s="25"/>
      <c r="I18" s="25"/>
      <c r="J18" s="144"/>
      <c r="K18" s="25"/>
      <c r="L18" s="25"/>
      <c r="M18" s="144"/>
      <c r="N18" s="25"/>
      <c r="O18" s="25"/>
      <c r="P18" s="144"/>
      <c r="Q18" s="25"/>
      <c r="R18" s="25"/>
    </row>
    <row r="19" ht="20.05" customHeight="1">
      <c r="A19" s="145"/>
      <c r="B19" s="68"/>
      <c r="C19" s="18"/>
      <c r="D19" s="145"/>
      <c r="E19" s="68"/>
      <c r="F19" s="68"/>
      <c r="G19" s="145"/>
      <c r="H19" s="68"/>
      <c r="I19" s="68"/>
      <c r="J19" s="145"/>
      <c r="K19" s="68"/>
      <c r="L19" s="68"/>
      <c r="M19" s="145"/>
      <c r="N19" s="68"/>
      <c r="O19" s="68"/>
      <c r="P19" s="145"/>
      <c r="Q19" s="68"/>
      <c r="R19" s="68"/>
    </row>
    <row r="20" ht="20.05" customHeight="1">
      <c r="A20" s="144"/>
      <c r="B20" s="25"/>
      <c r="C20" s="14"/>
      <c r="D20" s="144"/>
      <c r="E20" s="25"/>
      <c r="F20" s="25"/>
      <c r="G20" s="144"/>
      <c r="H20" s="25"/>
      <c r="I20" s="25"/>
      <c r="J20" s="144"/>
      <c r="K20" s="25"/>
      <c r="L20" s="25"/>
      <c r="M20" s="144"/>
      <c r="N20" s="25"/>
      <c r="O20" s="25"/>
      <c r="P20" s="144"/>
      <c r="Q20" s="25"/>
      <c r="R20" s="25"/>
    </row>
    <row r="21" ht="20.05" customHeight="1">
      <c r="A21" s="145"/>
      <c r="B21" s="68"/>
      <c r="C21" s="18"/>
      <c r="D21" s="145"/>
      <c r="E21" s="68"/>
      <c r="F21" s="68"/>
      <c r="G21" s="145"/>
      <c r="H21" s="68"/>
      <c r="I21" s="68"/>
      <c r="J21" s="145"/>
      <c r="K21" s="68"/>
      <c r="L21" s="68"/>
      <c r="M21" s="145"/>
      <c r="N21" s="68"/>
      <c r="O21" s="68"/>
      <c r="P21" s="145"/>
      <c r="Q21" s="68"/>
      <c r="R21" s="68"/>
    </row>
    <row r="22" ht="20.05" customHeight="1">
      <c r="A22" s="144"/>
      <c r="B22" s="25"/>
      <c r="C22" s="14"/>
      <c r="D22" s="144"/>
      <c r="E22" s="25"/>
      <c r="F22" s="25"/>
      <c r="G22" s="144"/>
      <c r="H22" s="25"/>
      <c r="I22" s="25"/>
      <c r="J22" s="144"/>
      <c r="K22" s="25"/>
      <c r="L22" s="25"/>
      <c r="M22" s="144"/>
      <c r="N22" s="25"/>
      <c r="O22" s="25"/>
      <c r="P22" s="144"/>
      <c r="Q22" s="25"/>
      <c r="R22" s="25"/>
    </row>
    <row r="23" ht="20.05" customHeight="1">
      <c r="A23" s="145"/>
      <c r="B23" s="68"/>
      <c r="C23" s="18"/>
      <c r="D23" s="145"/>
      <c r="E23" s="68"/>
      <c r="F23" s="68"/>
      <c r="G23" s="145"/>
      <c r="H23" s="68"/>
      <c r="I23" s="68"/>
      <c r="J23" s="145"/>
      <c r="K23" s="68"/>
      <c r="L23" s="68"/>
      <c r="M23" s="145"/>
      <c r="N23" s="68"/>
      <c r="O23" s="68"/>
      <c r="P23" s="145"/>
      <c r="Q23" s="68"/>
      <c r="R23" s="68"/>
    </row>
    <row r="24" ht="20.05" customHeight="1">
      <c r="A24" s="25"/>
      <c r="B24" t="s" s="146">
        <v>68</v>
      </c>
      <c r="C24" s="14">
        <f>SUM(C3:C23)</f>
        <v>0</v>
      </c>
      <c r="D24" s="25"/>
      <c r="E24" t="s" s="146">
        <v>69</v>
      </c>
      <c r="F24" s="14">
        <f>SUM(F3:F23)</f>
        <v>0</v>
      </c>
      <c r="G24" s="25"/>
      <c r="H24" t="s" s="146">
        <v>70</v>
      </c>
      <c r="I24" s="14">
        <f>SUM(I3:I23)</f>
        <v>0</v>
      </c>
      <c r="J24" s="25"/>
      <c r="K24" t="s" s="146">
        <v>71</v>
      </c>
      <c r="L24" s="14">
        <f>SUM(L3:L23)</f>
        <v>0</v>
      </c>
      <c r="M24" s="25"/>
      <c r="N24" t="s" s="146">
        <v>72</v>
      </c>
      <c r="O24" s="14">
        <f>SUM(O3:O23)</f>
        <v>0</v>
      </c>
      <c r="P24" s="25"/>
      <c r="Q24" t="s" s="146">
        <v>73</v>
      </c>
      <c r="R24" s="14">
        <f>SUM(R3:R23)</f>
        <v>0</v>
      </c>
    </row>
    <row r="25" ht="20.05" customHeight="1">
      <c r="A25" s="68"/>
      <c r="B25" s="68"/>
      <c r="C25" s="18"/>
      <c r="D25" s="68"/>
      <c r="E25" t="s" s="147">
        <v>74</v>
      </c>
      <c r="F25" s="18">
        <f>AVERAGE(F24,C24)</f>
        <v>0</v>
      </c>
      <c r="G25" s="68"/>
      <c r="H25" t="s" s="147">
        <v>74</v>
      </c>
      <c r="I25" s="18">
        <f>AVERAGE(I24,F24,C24)</f>
        <v>0</v>
      </c>
      <c r="J25" s="68"/>
      <c r="K25" t="s" s="147">
        <v>74</v>
      </c>
      <c r="L25" s="18">
        <f>AVERAGE(L24,I24,F24,C24)</f>
        <v>0</v>
      </c>
      <c r="M25" s="68"/>
      <c r="N25" t="s" s="147">
        <v>74</v>
      </c>
      <c r="O25" s="18">
        <f>AVERAGE(O24,L24,I24,F24,C24)</f>
        <v>0</v>
      </c>
      <c r="P25" s="68"/>
      <c r="Q25" t="s" s="147">
        <v>74</v>
      </c>
      <c r="R25" s="18">
        <f>AVERAGE(R24,O24,L24,I24,F24,C24)</f>
        <v>0</v>
      </c>
    </row>
    <row r="26" ht="20.05" customHeight="1">
      <c r="A26" s="25"/>
      <c r="B26" s="25"/>
      <c r="C26" s="14"/>
      <c r="D26" s="25"/>
      <c r="E26" t="s" s="146">
        <v>75</v>
      </c>
      <c r="F26" s="14">
        <f>STDEVP(F24,C24)</f>
        <v>0</v>
      </c>
      <c r="G26" s="25"/>
      <c r="H26" t="s" s="146">
        <v>75</v>
      </c>
      <c r="I26" s="14">
        <f>STDEVP(I24,F24,C24)</f>
        <v>0</v>
      </c>
      <c r="J26" s="25"/>
      <c r="K26" t="s" s="146">
        <v>75</v>
      </c>
      <c r="L26" s="14">
        <f>STDEVP(L24,I24,F24,C24)</f>
        <v>0</v>
      </c>
      <c r="M26" s="25"/>
      <c r="N26" t="s" s="146">
        <v>75</v>
      </c>
      <c r="O26" s="14">
        <f>STDEVP(O24,L24,I24,F24,C24)</f>
        <v>0</v>
      </c>
      <c r="P26" s="25"/>
      <c r="Q26" t="s" s="146">
        <v>75</v>
      </c>
      <c r="R26" s="14">
        <f>STDEVP(R24,O24,L24,I24,F24,C24)</f>
        <v>0</v>
      </c>
    </row>
    <row r="28" ht="27.65" customHeight="1">
      <c r="S28" t="s" s="2">
        <v>76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ht="20.25" customHeight="1">
      <c r="S29" t="s" s="52">
        <v>16</v>
      </c>
      <c r="T29" t="s" s="52">
        <v>66</v>
      </c>
      <c r="U29" t="s" s="52">
        <v>67</v>
      </c>
      <c r="V29" t="s" s="52">
        <v>16</v>
      </c>
      <c r="W29" t="s" s="52">
        <v>66</v>
      </c>
      <c r="X29" t="s" s="52">
        <v>67</v>
      </c>
      <c r="Y29" t="s" s="52">
        <v>16</v>
      </c>
      <c r="Z29" t="s" s="52">
        <v>66</v>
      </c>
      <c r="AA29" t="s" s="52">
        <v>67</v>
      </c>
      <c r="AB29" t="s" s="52">
        <v>16</v>
      </c>
      <c r="AC29" t="s" s="52">
        <v>66</v>
      </c>
      <c r="AD29" t="s" s="52">
        <v>67</v>
      </c>
      <c r="AE29" t="s" s="52">
        <v>16</v>
      </c>
      <c r="AF29" t="s" s="52">
        <v>66</v>
      </c>
      <c r="AG29" t="s" s="52">
        <v>67</v>
      </c>
      <c r="AH29" t="s" s="52">
        <v>16</v>
      </c>
      <c r="AI29" t="s" s="52">
        <v>66</v>
      </c>
      <c r="AJ29" t="s" s="52">
        <v>67</v>
      </c>
    </row>
    <row r="30" ht="20.25" customHeight="1">
      <c r="S30" s="141">
        <v>45841</v>
      </c>
      <c r="T30" s="142"/>
      <c r="U30" s="9">
        <f>R3</f>
        <v>0</v>
      </c>
      <c r="V30" s="143">
        <v>45899</v>
      </c>
      <c r="W30" s="142"/>
      <c r="X30" s="9">
        <f>U30</f>
        <v>0</v>
      </c>
      <c r="Y30" s="143">
        <v>45930</v>
      </c>
      <c r="Z30" s="142"/>
      <c r="AA30" s="9">
        <f>U30</f>
        <v>0</v>
      </c>
      <c r="AB30" s="143">
        <v>45960</v>
      </c>
      <c r="AC30" s="142"/>
      <c r="AD30" s="9">
        <f>U30</f>
        <v>0</v>
      </c>
      <c r="AE30" s="143">
        <v>45991</v>
      </c>
      <c r="AF30" s="142"/>
      <c r="AG30" s="9">
        <f>AD30</f>
        <v>0</v>
      </c>
      <c r="AH30" s="143">
        <v>46021</v>
      </c>
      <c r="AI30" s="142"/>
      <c r="AJ30" s="9">
        <f>AG30</f>
        <v>0</v>
      </c>
    </row>
    <row r="31" ht="20.05" customHeight="1">
      <c r="S31" s="144"/>
      <c r="T31" s="25"/>
      <c r="U31" s="14"/>
      <c r="V31" s="144"/>
      <c r="W31" s="25"/>
      <c r="X31" s="25"/>
      <c r="Y31" s="144"/>
      <c r="Z31" s="25"/>
      <c r="AA31" s="25"/>
      <c r="AB31" s="144"/>
      <c r="AC31" s="25"/>
      <c r="AD31" s="25"/>
      <c r="AE31" s="144"/>
      <c r="AF31" s="25"/>
      <c r="AG31" s="25"/>
      <c r="AH31" s="144"/>
      <c r="AI31" s="25"/>
      <c r="AJ31" s="25"/>
    </row>
    <row r="32" ht="20.05" customHeight="1">
      <c r="S32" s="145"/>
      <c r="T32" s="68"/>
      <c r="U32" s="18"/>
      <c r="V32" s="145"/>
      <c r="W32" s="68"/>
      <c r="X32" s="68"/>
      <c r="Y32" s="145"/>
      <c r="Z32" s="68"/>
      <c r="AA32" s="68"/>
      <c r="AB32" s="145"/>
      <c r="AC32" s="68"/>
      <c r="AD32" s="68"/>
      <c r="AE32" s="145"/>
      <c r="AF32" s="68"/>
      <c r="AG32" s="68"/>
      <c r="AH32" s="145"/>
      <c r="AI32" s="68"/>
      <c r="AJ32" s="68"/>
    </row>
    <row r="33" ht="20.05" customHeight="1">
      <c r="S33" s="144"/>
      <c r="T33" s="25"/>
      <c r="U33" s="14"/>
      <c r="V33" s="144"/>
      <c r="W33" s="25"/>
      <c r="X33" s="25"/>
      <c r="Y33" s="144"/>
      <c r="Z33" s="25"/>
      <c r="AA33" s="25"/>
      <c r="AB33" s="144"/>
      <c r="AC33" s="25"/>
      <c r="AD33" s="25"/>
      <c r="AE33" s="144"/>
      <c r="AF33" s="25"/>
      <c r="AG33" s="25"/>
      <c r="AH33" s="144"/>
      <c r="AI33" s="25"/>
      <c r="AJ33" s="25"/>
    </row>
    <row r="34" ht="20.05" customHeight="1">
      <c r="S34" s="145"/>
      <c r="T34" s="68"/>
      <c r="U34" s="18"/>
      <c r="V34" s="145"/>
      <c r="W34" s="68"/>
      <c r="X34" s="68"/>
      <c r="Y34" s="145"/>
      <c r="Z34" s="68"/>
      <c r="AA34" s="68"/>
      <c r="AB34" s="145"/>
      <c r="AC34" s="68"/>
      <c r="AD34" s="68"/>
      <c r="AE34" s="145"/>
      <c r="AF34" s="68"/>
      <c r="AG34" s="68"/>
      <c r="AH34" s="145"/>
      <c r="AI34" s="68"/>
      <c r="AJ34" s="68"/>
    </row>
    <row r="35" ht="20.05" customHeight="1">
      <c r="S35" s="144"/>
      <c r="T35" s="25"/>
      <c r="U35" s="14"/>
      <c r="V35" s="144"/>
      <c r="W35" s="25"/>
      <c r="X35" s="25"/>
      <c r="Y35" s="144"/>
      <c r="Z35" s="25"/>
      <c r="AA35" s="25"/>
      <c r="AB35" s="144"/>
      <c r="AC35" s="25"/>
      <c r="AD35" s="25"/>
      <c r="AE35" s="144"/>
      <c r="AF35" s="25"/>
      <c r="AG35" s="25"/>
      <c r="AH35" s="144"/>
      <c r="AI35" s="25"/>
      <c r="AJ35" s="25"/>
    </row>
    <row r="36" ht="20.05" customHeight="1">
      <c r="S36" s="145"/>
      <c r="T36" s="68"/>
      <c r="U36" s="18"/>
      <c r="V36" s="145"/>
      <c r="W36" s="68"/>
      <c r="X36" s="68"/>
      <c r="Y36" s="145"/>
      <c r="Z36" s="68"/>
      <c r="AA36" s="68"/>
      <c r="AB36" s="145"/>
      <c r="AC36" s="68"/>
      <c r="AD36" s="68"/>
      <c r="AE36" s="145"/>
      <c r="AF36" s="68"/>
      <c r="AG36" s="68"/>
      <c r="AH36" s="145"/>
      <c r="AI36" s="68"/>
      <c r="AJ36" s="68"/>
    </row>
    <row r="37" ht="20.05" customHeight="1">
      <c r="S37" s="144"/>
      <c r="T37" s="25"/>
      <c r="U37" s="14"/>
      <c r="V37" s="144"/>
      <c r="W37" s="25"/>
      <c r="X37" s="25"/>
      <c r="Y37" s="144"/>
      <c r="Z37" s="25"/>
      <c r="AA37" s="25"/>
      <c r="AB37" s="144"/>
      <c r="AC37" s="25"/>
      <c r="AD37" s="25"/>
      <c r="AE37" s="144"/>
      <c r="AF37" s="25"/>
      <c r="AG37" s="25"/>
      <c r="AH37" s="144"/>
      <c r="AI37" s="25"/>
      <c r="AJ37" s="25"/>
    </row>
    <row r="38" ht="20.05" customHeight="1">
      <c r="S38" s="145"/>
      <c r="T38" s="68"/>
      <c r="U38" s="18"/>
      <c r="V38" s="145"/>
      <c r="W38" s="68"/>
      <c r="X38" s="68"/>
      <c r="Y38" s="145"/>
      <c r="Z38" s="68"/>
      <c r="AA38" s="68"/>
      <c r="AB38" s="145"/>
      <c r="AC38" s="68"/>
      <c r="AD38" s="68"/>
      <c r="AE38" s="145"/>
      <c r="AF38" s="68"/>
      <c r="AG38" s="68"/>
      <c r="AH38" s="145"/>
      <c r="AI38" s="68"/>
      <c r="AJ38" s="68"/>
    </row>
    <row r="39" ht="20.05" customHeight="1">
      <c r="S39" s="144"/>
      <c r="T39" s="25"/>
      <c r="U39" s="14"/>
      <c r="V39" s="144"/>
      <c r="W39" s="25"/>
      <c r="X39" s="25"/>
      <c r="Y39" s="144"/>
      <c r="Z39" s="25"/>
      <c r="AA39" s="25"/>
      <c r="AB39" s="144"/>
      <c r="AC39" s="25"/>
      <c r="AD39" s="25"/>
      <c r="AE39" s="144"/>
      <c r="AF39" s="25"/>
      <c r="AG39" s="25"/>
      <c r="AH39" s="144"/>
      <c r="AI39" s="25"/>
      <c r="AJ39" s="25"/>
    </row>
    <row r="40" ht="20.05" customHeight="1">
      <c r="S40" s="145"/>
      <c r="T40" s="68"/>
      <c r="U40" s="18"/>
      <c r="V40" s="145"/>
      <c r="W40" s="68"/>
      <c r="X40" s="68"/>
      <c r="Y40" s="145"/>
      <c r="Z40" s="68"/>
      <c r="AA40" s="68"/>
      <c r="AB40" s="145"/>
      <c r="AC40" s="68"/>
      <c r="AD40" s="68"/>
      <c r="AE40" s="145"/>
      <c r="AF40" s="68"/>
      <c r="AG40" s="68"/>
      <c r="AH40" s="145"/>
      <c r="AI40" s="68"/>
      <c r="AJ40" s="68"/>
    </row>
    <row r="41" ht="20.05" customHeight="1">
      <c r="S41" s="144"/>
      <c r="T41" s="25"/>
      <c r="U41" s="14"/>
      <c r="V41" s="144"/>
      <c r="W41" s="25"/>
      <c r="X41" s="25"/>
      <c r="Y41" s="144"/>
      <c r="Z41" s="25"/>
      <c r="AA41" s="25"/>
      <c r="AB41" s="144"/>
      <c r="AC41" s="25"/>
      <c r="AD41" s="25"/>
      <c r="AE41" s="144"/>
      <c r="AF41" s="25"/>
      <c r="AG41" s="25"/>
      <c r="AH41" s="144"/>
      <c r="AI41" s="25"/>
      <c r="AJ41" s="25"/>
    </row>
    <row r="42" ht="20.05" customHeight="1">
      <c r="S42" s="145"/>
      <c r="T42" s="68"/>
      <c r="U42" s="18"/>
      <c r="V42" s="145"/>
      <c r="W42" s="68"/>
      <c r="X42" s="68"/>
      <c r="Y42" s="145"/>
      <c r="Z42" s="68"/>
      <c r="AA42" s="68"/>
      <c r="AB42" s="145"/>
      <c r="AC42" s="68"/>
      <c r="AD42" s="68"/>
      <c r="AE42" s="145"/>
      <c r="AF42" s="68"/>
      <c r="AG42" s="68"/>
      <c r="AH42" s="145"/>
      <c r="AI42" s="68"/>
      <c r="AJ42" s="68"/>
    </row>
    <row r="43" ht="20.05" customHeight="1">
      <c r="S43" s="144"/>
      <c r="T43" s="25"/>
      <c r="U43" s="14"/>
      <c r="V43" s="144"/>
      <c r="W43" s="25"/>
      <c r="X43" s="25"/>
      <c r="Y43" s="144"/>
      <c r="Z43" s="25"/>
      <c r="AA43" s="25"/>
      <c r="AB43" s="144"/>
      <c r="AC43" s="25"/>
      <c r="AD43" s="25"/>
      <c r="AE43" s="144"/>
      <c r="AF43" s="25"/>
      <c r="AG43" s="25"/>
      <c r="AH43" s="144"/>
      <c r="AI43" s="25"/>
      <c r="AJ43" s="25"/>
    </row>
    <row r="44" ht="20.05" customHeight="1">
      <c r="S44" s="145"/>
      <c r="T44" s="68"/>
      <c r="U44" s="18"/>
      <c r="V44" s="145"/>
      <c r="W44" s="68"/>
      <c r="X44" s="68"/>
      <c r="Y44" s="145"/>
      <c r="Z44" s="68"/>
      <c r="AA44" s="68"/>
      <c r="AB44" s="145"/>
      <c r="AC44" s="68"/>
      <c r="AD44" s="68"/>
      <c r="AE44" s="145"/>
      <c r="AF44" s="68"/>
      <c r="AG44" s="68"/>
      <c r="AH44" s="145"/>
      <c r="AI44" s="68"/>
      <c r="AJ44" s="68"/>
    </row>
    <row r="45" ht="20.05" customHeight="1">
      <c r="S45" s="144"/>
      <c r="T45" s="25"/>
      <c r="U45" s="14"/>
      <c r="V45" s="144"/>
      <c r="W45" s="25"/>
      <c r="X45" s="25"/>
      <c r="Y45" s="144"/>
      <c r="Z45" s="25"/>
      <c r="AA45" s="25"/>
      <c r="AB45" s="144"/>
      <c r="AC45" s="25"/>
      <c r="AD45" s="25"/>
      <c r="AE45" s="144"/>
      <c r="AF45" s="25"/>
      <c r="AG45" s="25"/>
      <c r="AH45" s="144"/>
      <c r="AI45" s="25"/>
      <c r="AJ45" s="25"/>
    </row>
    <row r="46" ht="20.05" customHeight="1">
      <c r="S46" s="145"/>
      <c r="T46" s="68"/>
      <c r="U46" s="18"/>
      <c r="V46" s="145"/>
      <c r="W46" s="68"/>
      <c r="X46" s="68"/>
      <c r="Y46" s="145"/>
      <c r="Z46" s="68"/>
      <c r="AA46" s="68"/>
      <c r="AB46" s="145"/>
      <c r="AC46" s="68"/>
      <c r="AD46" s="68"/>
      <c r="AE46" s="145"/>
      <c r="AF46" s="68"/>
      <c r="AG46" s="68"/>
      <c r="AH46" s="145"/>
      <c r="AI46" s="68"/>
      <c r="AJ46" s="68"/>
    </row>
    <row r="47" ht="20.05" customHeight="1">
      <c r="S47" s="144"/>
      <c r="T47" s="25"/>
      <c r="U47" s="14"/>
      <c r="V47" s="144"/>
      <c r="W47" s="25"/>
      <c r="X47" s="25"/>
      <c r="Y47" s="144"/>
      <c r="Z47" s="25"/>
      <c r="AA47" s="25"/>
      <c r="AB47" s="144"/>
      <c r="AC47" s="25"/>
      <c r="AD47" s="25"/>
      <c r="AE47" s="144"/>
      <c r="AF47" s="25"/>
      <c r="AG47" s="25"/>
      <c r="AH47" s="144"/>
      <c r="AI47" s="25"/>
      <c r="AJ47" s="25"/>
    </row>
    <row r="48" ht="20.05" customHeight="1">
      <c r="S48" s="145"/>
      <c r="T48" s="68"/>
      <c r="U48" s="18"/>
      <c r="V48" s="145"/>
      <c r="W48" s="68"/>
      <c r="X48" s="68"/>
      <c r="Y48" s="145"/>
      <c r="Z48" s="68"/>
      <c r="AA48" s="68"/>
      <c r="AB48" s="145"/>
      <c r="AC48" s="68"/>
      <c r="AD48" s="68"/>
      <c r="AE48" s="145"/>
      <c r="AF48" s="68"/>
      <c r="AG48" s="68"/>
      <c r="AH48" s="145"/>
      <c r="AI48" s="68"/>
      <c r="AJ48" s="68"/>
    </row>
    <row r="49" ht="20.05" customHeight="1">
      <c r="S49" s="144"/>
      <c r="T49" s="25"/>
      <c r="U49" s="14"/>
      <c r="V49" s="144"/>
      <c r="W49" s="25"/>
      <c r="X49" s="25"/>
      <c r="Y49" s="144"/>
      <c r="Z49" s="25"/>
      <c r="AA49" s="25"/>
      <c r="AB49" s="144"/>
      <c r="AC49" s="25"/>
      <c r="AD49" s="25"/>
      <c r="AE49" s="144"/>
      <c r="AF49" s="25"/>
      <c r="AG49" s="25"/>
      <c r="AH49" s="144"/>
      <c r="AI49" s="25"/>
      <c r="AJ49" s="25"/>
    </row>
    <row r="50" ht="20.05" customHeight="1">
      <c r="S50" s="145"/>
      <c r="T50" s="68"/>
      <c r="U50" s="18"/>
      <c r="V50" s="145"/>
      <c r="W50" s="68"/>
      <c r="X50" s="68"/>
      <c r="Y50" s="145"/>
      <c r="Z50" s="68"/>
      <c r="AA50" s="68"/>
      <c r="AB50" s="145"/>
      <c r="AC50" s="68"/>
      <c r="AD50" s="68"/>
      <c r="AE50" s="145"/>
      <c r="AF50" s="68"/>
      <c r="AG50" s="68"/>
      <c r="AH50" s="145"/>
      <c r="AI50" s="68"/>
      <c r="AJ50" s="68"/>
    </row>
    <row r="51" ht="20.05" customHeight="1">
      <c r="S51" s="25"/>
      <c r="T51" t="s" s="146">
        <v>77</v>
      </c>
      <c r="U51" s="14">
        <f>SUM(U30:U50)</f>
        <v>0</v>
      </c>
      <c r="V51" s="25"/>
      <c r="W51" t="s" s="146">
        <v>78</v>
      </c>
      <c r="X51" s="14">
        <f>SUM(X30:X50)</f>
        <v>0</v>
      </c>
      <c r="Y51" s="25"/>
      <c r="Z51" t="s" s="146">
        <v>79</v>
      </c>
      <c r="AA51" s="14">
        <f>SUM(AA30:AA50)</f>
        <v>0</v>
      </c>
      <c r="AB51" s="25"/>
      <c r="AC51" t="s" s="146">
        <v>80</v>
      </c>
      <c r="AD51" s="14">
        <f>SUM(AD30:AD50)</f>
        <v>0</v>
      </c>
      <c r="AE51" s="25"/>
      <c r="AF51" t="s" s="146">
        <v>81</v>
      </c>
      <c r="AG51" s="14">
        <f>SUM(AG30:AG50)</f>
        <v>0</v>
      </c>
      <c r="AH51" s="25"/>
      <c r="AI51" t="s" s="146">
        <v>82</v>
      </c>
      <c r="AJ51" s="14">
        <f>SUM(AJ30:AJ50)</f>
        <v>0</v>
      </c>
    </row>
    <row r="52" ht="20.05" customHeight="1">
      <c r="S52" s="68"/>
      <c r="T52" t="s" s="147">
        <v>74</v>
      </c>
      <c r="U52" s="18">
        <f>AVERAGE(U51,R24,O24,L24,I24,F24,C24)</f>
        <v>0</v>
      </c>
      <c r="V52" s="149"/>
      <c r="W52" t="s" s="147">
        <v>74</v>
      </c>
      <c r="X52" s="18">
        <f>AVERAGE(X51,U51,C24,R24,O24,L24,I24,F24)</f>
        <v>0</v>
      </c>
      <c r="Y52" s="68"/>
      <c r="Z52" t="s" s="147">
        <v>74</v>
      </c>
      <c r="AA52" s="18">
        <f>AVERAGE(AA51,X51,F24,U51,C24,R24,O24,L24,I24)</f>
        <v>0</v>
      </c>
      <c r="AB52" s="68"/>
      <c r="AC52" t="s" s="147">
        <v>74</v>
      </c>
      <c r="AD52" s="18">
        <f>AVERAGE(AD51,AA51,I24,X51,F24,U51,C24,R24,O24,L24)</f>
        <v>0</v>
      </c>
      <c r="AE52" s="68"/>
      <c r="AF52" t="s" s="147">
        <v>74</v>
      </c>
      <c r="AG52" s="18">
        <f>AVERAGE(AG51,AD51,L24,AA51,I24,X51,F24,U51,C24,R24,O24)</f>
        <v>0</v>
      </c>
      <c r="AH52" s="68"/>
      <c r="AI52" t="s" s="147">
        <v>74</v>
      </c>
      <c r="AJ52" s="18">
        <f>AVERAGE(AJ51,AG51,O24,AD51,L24,AA51,I24,X51,F24,U51,C24,R24)</f>
        <v>0</v>
      </c>
    </row>
    <row r="53" ht="20.05" customHeight="1">
      <c r="S53" s="25"/>
      <c r="T53" t="s" s="146">
        <v>75</v>
      </c>
      <c r="U53" s="14">
        <f>STDEVP(U51,C24,F24,I24,L24,O24,R24)</f>
        <v>0</v>
      </c>
      <c r="V53" s="150"/>
      <c r="W53" t="s" s="146">
        <v>75</v>
      </c>
      <c r="X53" s="14">
        <f>STDEVP(X51,F24,I24,L24,O24,R24,U51,C24)</f>
        <v>0</v>
      </c>
      <c r="Y53" s="25"/>
      <c r="Z53" t="s" s="146">
        <v>75</v>
      </c>
      <c r="AA53" s="14">
        <f>STDEVP(AA51,I24,L24,O24,R24,U51,C24,X51,F24)</f>
        <v>0</v>
      </c>
      <c r="AB53" s="25"/>
      <c r="AC53" t="s" s="146">
        <v>75</v>
      </c>
      <c r="AD53" s="14">
        <f>STDEVP(AD51,L24,O24,R24,U51,C24,X51,F24,AA51,I24)</f>
        <v>0</v>
      </c>
      <c r="AE53" s="25"/>
      <c r="AF53" t="s" s="146">
        <v>75</v>
      </c>
      <c r="AG53" s="14">
        <f>STDEVP(AG51,O24,R24,U51,C24,X51,F24,AA51,I24,AD51,L24)</f>
        <v>0</v>
      </c>
      <c r="AH53" s="25"/>
      <c r="AI53" t="s" s="146">
        <v>75</v>
      </c>
      <c r="AJ53" s="14">
        <f>STDEVP(AJ51,R24,U51,C24,X51,F24,AA51,I24,AD51,L24,AG51,O24)</f>
        <v>0</v>
      </c>
    </row>
  </sheetData>
  <mergeCells count="2">
    <mergeCell ref="A1:R1"/>
    <mergeCell ref="S28:AJ28"/>
  </mergeCells>
  <conditionalFormatting sqref="A3">
    <cfRule type="timePeriod" dxfId="1" priority="1" stopIfTrue="1" timePeriod="today">
      <formula>AND(A3&gt;=TODAY(),A3&lt;TODAY()+1)</formula>
    </cfRule>
  </conditionalFormatting>
  <conditionalFormatting sqref="S30">
    <cfRule type="timePeriod" dxfId="2" priority="1" stopIfTrue="1" timePeriod="today">
      <formula>AND(S30&gt;=TODAY(),S30&lt;TODAY()+1)</formula>
    </cfRule>
  </conditionalFormatting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dimension ref="A2:AJ53"/>
  <sheetViews>
    <sheetView workbookViewId="0" showGridLines="0" defaultGridColor="1">
      <pane topLeftCell="A3" xSplit="0" ySplit="2" activePane="bottomLeft" state="frozen"/>
    </sheetView>
  </sheetViews>
  <sheetFormatPr defaultColWidth="16.3333" defaultRowHeight="19.9" customHeight="1" outlineLevelRow="0" outlineLevelCol="0"/>
  <cols>
    <col min="1" max="1" width="5.5" style="151" customWidth="1"/>
    <col min="2" max="2" width="9.67188" style="151" customWidth="1"/>
    <col min="3" max="3" width="6.5" style="151" customWidth="1"/>
    <col min="4" max="4" width="6.67188" style="151" customWidth="1"/>
    <col min="5" max="5" width="9.85156" style="151" customWidth="1"/>
    <col min="6" max="6" width="6.5" style="151" customWidth="1"/>
    <col min="7" max="7" width="6.67188" style="151" customWidth="1"/>
    <col min="8" max="8" width="9.85156" style="151" customWidth="1"/>
    <col min="9" max="9" width="6.5" style="151" customWidth="1"/>
    <col min="10" max="10" width="6.35156" style="151" customWidth="1"/>
    <col min="11" max="11" width="9.67188" style="151" customWidth="1"/>
    <col min="12" max="12" width="6.5" style="151" customWidth="1"/>
    <col min="13" max="13" width="7" style="151" customWidth="1"/>
    <col min="14" max="14" width="10.1719" style="151" customWidth="1"/>
    <col min="15" max="16" width="6.5" style="151" customWidth="1"/>
    <col min="17" max="17" width="9.67188" style="151" customWidth="1"/>
    <col min="18" max="18" width="6.5" style="151" customWidth="1"/>
    <col min="19" max="19" width="5.17188" style="152" customWidth="1"/>
    <col min="20" max="20" width="9.17188" style="152" customWidth="1"/>
    <col min="21" max="21" width="6.5" style="152" customWidth="1"/>
    <col min="22" max="22" width="6.85156" style="152" customWidth="1"/>
    <col min="23" max="23" width="10" style="152" customWidth="1"/>
    <col min="24" max="24" width="6.5" style="152" customWidth="1"/>
    <col min="25" max="25" width="6.85156" style="152" customWidth="1"/>
    <col min="26" max="26" width="10" style="152" customWidth="1"/>
    <col min="27" max="28" width="6.5" style="152" customWidth="1"/>
    <col min="29" max="29" width="9.67188" style="152" customWidth="1"/>
    <col min="30" max="30" width="6.5" style="152" customWidth="1"/>
    <col min="31" max="31" width="6.85156" style="152" customWidth="1"/>
    <col min="32" max="32" width="10" style="152" customWidth="1"/>
    <col min="33" max="33" width="6.5" style="152" customWidth="1"/>
    <col min="34" max="34" width="6.85156" style="152" customWidth="1"/>
    <col min="35" max="35" width="10" style="152" customWidth="1"/>
    <col min="36" max="36" width="6.5" style="152" customWidth="1"/>
    <col min="37" max="16384" width="16.3516" style="152" customWidth="1"/>
  </cols>
  <sheetData>
    <row r="1" ht="27.65" customHeight="1">
      <c r="A1" t="s" s="2">
        <v>65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0.25" customHeight="1">
      <c r="A2" t="s" s="52">
        <v>16</v>
      </c>
      <c r="B2" t="s" s="52">
        <v>66</v>
      </c>
      <c r="C2" t="s" s="52">
        <v>67</v>
      </c>
      <c r="D2" t="s" s="52">
        <v>16</v>
      </c>
      <c r="E2" t="s" s="52">
        <v>66</v>
      </c>
      <c r="F2" t="s" s="52">
        <v>67</v>
      </c>
      <c r="G2" t="s" s="52">
        <v>16</v>
      </c>
      <c r="H2" t="s" s="52">
        <v>66</v>
      </c>
      <c r="I2" t="s" s="52">
        <v>67</v>
      </c>
      <c r="J2" t="s" s="52">
        <v>16</v>
      </c>
      <c r="K2" t="s" s="52">
        <v>66</v>
      </c>
      <c r="L2" t="s" s="52">
        <v>67</v>
      </c>
      <c r="M2" t="s" s="52">
        <v>16</v>
      </c>
      <c r="N2" t="s" s="52">
        <v>66</v>
      </c>
      <c r="O2" t="s" s="52">
        <v>67</v>
      </c>
      <c r="P2" t="s" s="52">
        <v>16</v>
      </c>
      <c r="Q2" t="s" s="52">
        <v>66</v>
      </c>
      <c r="R2" t="s" s="52">
        <v>67</v>
      </c>
    </row>
    <row r="3" ht="20.25" customHeight="1">
      <c r="A3" s="141">
        <v>45660</v>
      </c>
      <c r="B3" s="142"/>
      <c r="C3" s="9">
        <v>23</v>
      </c>
      <c r="D3" s="143">
        <v>45716</v>
      </c>
      <c r="E3" s="142"/>
      <c r="F3" s="9">
        <f>C3</f>
        <v>23</v>
      </c>
      <c r="G3" s="143">
        <v>45747</v>
      </c>
      <c r="H3" s="142"/>
      <c r="I3" s="9">
        <f>C3</f>
        <v>23</v>
      </c>
      <c r="J3" s="143">
        <v>45777</v>
      </c>
      <c r="K3" s="142"/>
      <c r="L3" s="9">
        <f>C3</f>
        <v>23</v>
      </c>
      <c r="M3" s="143">
        <v>45807</v>
      </c>
      <c r="N3" s="142"/>
      <c r="O3" s="9">
        <f>L3</f>
        <v>23</v>
      </c>
      <c r="P3" s="143">
        <v>45838</v>
      </c>
      <c r="Q3" s="142"/>
      <c r="R3" s="9">
        <f>O3</f>
        <v>23</v>
      </c>
    </row>
    <row r="4" ht="20.05" customHeight="1">
      <c r="A4" s="144"/>
      <c r="B4" s="25"/>
      <c r="C4" s="14"/>
      <c r="D4" s="144"/>
      <c r="E4" s="25"/>
      <c r="F4" s="25"/>
      <c r="G4" s="144"/>
      <c r="H4" s="25"/>
      <c r="I4" s="25"/>
      <c r="J4" s="144"/>
      <c r="K4" s="25"/>
      <c r="L4" s="25"/>
      <c r="M4" s="144"/>
      <c r="N4" s="25"/>
      <c r="O4" s="25"/>
      <c r="P4" s="144"/>
      <c r="Q4" s="25"/>
      <c r="R4" s="25"/>
    </row>
    <row r="5" ht="20.05" customHeight="1">
      <c r="A5" s="145"/>
      <c r="B5" s="68"/>
      <c r="C5" s="18"/>
      <c r="D5" s="145"/>
      <c r="E5" s="68"/>
      <c r="F5" s="68"/>
      <c r="G5" s="145"/>
      <c r="H5" s="68"/>
      <c r="I5" s="68"/>
      <c r="J5" s="145"/>
      <c r="K5" s="68"/>
      <c r="L5" s="68"/>
      <c r="M5" s="145"/>
      <c r="N5" s="68"/>
      <c r="O5" s="68"/>
      <c r="P5" s="145"/>
      <c r="Q5" s="68"/>
      <c r="R5" s="68"/>
    </row>
    <row r="6" ht="20.05" customHeight="1">
      <c r="A6" s="144"/>
      <c r="B6" s="25"/>
      <c r="C6" s="14"/>
      <c r="D6" s="144"/>
      <c r="E6" s="25"/>
      <c r="F6" s="25"/>
      <c r="G6" s="144"/>
      <c r="H6" s="25"/>
      <c r="I6" s="25"/>
      <c r="J6" s="144"/>
      <c r="K6" s="25"/>
      <c r="L6" s="25"/>
      <c r="M6" s="144"/>
      <c r="N6" s="25"/>
      <c r="O6" s="25"/>
      <c r="P6" s="144"/>
      <c r="Q6" s="25"/>
      <c r="R6" s="25"/>
    </row>
    <row r="7" ht="20.05" customHeight="1">
      <c r="A7" s="145"/>
      <c r="B7" s="68"/>
      <c r="C7" s="18"/>
      <c r="D7" s="145"/>
      <c r="E7" s="68"/>
      <c r="F7" s="68"/>
      <c r="G7" s="145"/>
      <c r="H7" s="68"/>
      <c r="I7" s="68"/>
      <c r="J7" s="145"/>
      <c r="K7" s="68"/>
      <c r="L7" s="68"/>
      <c r="M7" s="145"/>
      <c r="N7" s="68"/>
      <c r="O7" s="68"/>
      <c r="P7" s="145"/>
      <c r="Q7" s="68"/>
      <c r="R7" s="68"/>
    </row>
    <row r="8" ht="20.05" customHeight="1">
      <c r="A8" s="144"/>
      <c r="B8" s="25"/>
      <c r="C8" s="14"/>
      <c r="D8" s="144"/>
      <c r="E8" s="25"/>
      <c r="F8" s="25"/>
      <c r="G8" s="144"/>
      <c r="H8" s="25"/>
      <c r="I8" s="25"/>
      <c r="J8" s="144"/>
      <c r="K8" s="25"/>
      <c r="L8" s="25"/>
      <c r="M8" s="144"/>
      <c r="N8" s="25"/>
      <c r="O8" s="25"/>
      <c r="P8" s="144"/>
      <c r="Q8" s="25"/>
      <c r="R8" s="25"/>
    </row>
    <row r="9" ht="20.05" customHeight="1">
      <c r="A9" s="145"/>
      <c r="B9" s="68"/>
      <c r="C9" s="18"/>
      <c r="D9" s="145"/>
      <c r="E9" s="68"/>
      <c r="F9" s="68"/>
      <c r="G9" s="145"/>
      <c r="H9" s="68"/>
      <c r="I9" s="68"/>
      <c r="J9" s="145"/>
      <c r="K9" s="68"/>
      <c r="L9" s="68"/>
      <c r="M9" s="145"/>
      <c r="N9" s="68"/>
      <c r="O9" s="68"/>
      <c r="P9" s="145"/>
      <c r="Q9" s="68"/>
      <c r="R9" s="68"/>
    </row>
    <row r="10" ht="20.05" customHeight="1">
      <c r="A10" s="144"/>
      <c r="B10" s="25"/>
      <c r="C10" s="14"/>
      <c r="D10" s="144"/>
      <c r="E10" s="25"/>
      <c r="F10" s="25"/>
      <c r="G10" s="144"/>
      <c r="H10" s="25"/>
      <c r="I10" s="25"/>
      <c r="J10" s="144"/>
      <c r="K10" s="25"/>
      <c r="L10" s="25"/>
      <c r="M10" s="144"/>
      <c r="N10" s="25"/>
      <c r="O10" s="25"/>
      <c r="P10" s="144"/>
      <c r="Q10" s="25"/>
      <c r="R10" s="25"/>
    </row>
    <row r="11" ht="20.05" customHeight="1">
      <c r="A11" s="145"/>
      <c r="B11" s="68"/>
      <c r="C11" s="18"/>
      <c r="D11" s="145"/>
      <c r="E11" s="68"/>
      <c r="F11" s="68"/>
      <c r="G11" s="145"/>
      <c r="H11" s="68"/>
      <c r="I11" s="68"/>
      <c r="J11" s="145"/>
      <c r="K11" s="68"/>
      <c r="L11" s="68"/>
      <c r="M11" s="145"/>
      <c r="N11" s="68"/>
      <c r="O11" s="68"/>
      <c r="P11" s="145"/>
      <c r="Q11" s="68"/>
      <c r="R11" s="68"/>
    </row>
    <row r="12" ht="20.05" customHeight="1">
      <c r="A12" s="144"/>
      <c r="B12" s="25"/>
      <c r="C12" s="14"/>
      <c r="D12" s="144"/>
      <c r="E12" s="25"/>
      <c r="F12" s="25"/>
      <c r="G12" s="144"/>
      <c r="H12" s="25"/>
      <c r="I12" s="25"/>
      <c r="J12" s="144"/>
      <c r="K12" s="25"/>
      <c r="L12" s="25"/>
      <c r="M12" s="144"/>
      <c r="N12" s="25"/>
      <c r="O12" s="25"/>
      <c r="P12" s="144"/>
      <c r="Q12" s="25"/>
      <c r="R12" s="25"/>
    </row>
    <row r="13" ht="20.05" customHeight="1">
      <c r="A13" s="145"/>
      <c r="B13" s="68"/>
      <c r="C13" s="18"/>
      <c r="D13" s="145"/>
      <c r="E13" s="68"/>
      <c r="F13" s="68"/>
      <c r="G13" s="145"/>
      <c r="H13" s="68"/>
      <c r="I13" s="68"/>
      <c r="J13" s="145"/>
      <c r="K13" s="68"/>
      <c r="L13" s="68"/>
      <c r="M13" s="145"/>
      <c r="N13" s="68"/>
      <c r="O13" s="68"/>
      <c r="P13" s="145"/>
      <c r="Q13" s="68"/>
      <c r="R13" s="68"/>
    </row>
    <row r="14" ht="20.05" customHeight="1">
      <c r="A14" s="144"/>
      <c r="B14" s="25"/>
      <c r="C14" s="14"/>
      <c r="D14" s="144"/>
      <c r="E14" s="25"/>
      <c r="F14" s="25"/>
      <c r="G14" s="144"/>
      <c r="H14" s="25"/>
      <c r="I14" s="25"/>
      <c r="J14" s="144"/>
      <c r="K14" s="25"/>
      <c r="L14" s="25"/>
      <c r="M14" s="144"/>
      <c r="N14" s="25"/>
      <c r="O14" s="25"/>
      <c r="P14" s="144"/>
      <c r="Q14" s="25"/>
      <c r="R14" s="25"/>
    </row>
    <row r="15" ht="20.05" customHeight="1">
      <c r="A15" s="145"/>
      <c r="B15" s="68"/>
      <c r="C15" s="18"/>
      <c r="D15" s="145"/>
      <c r="E15" s="68"/>
      <c r="F15" s="68"/>
      <c r="G15" s="145"/>
      <c r="H15" s="68"/>
      <c r="I15" s="68"/>
      <c r="J15" s="145"/>
      <c r="K15" s="68"/>
      <c r="L15" s="68"/>
      <c r="M15" s="145"/>
      <c r="N15" s="68"/>
      <c r="O15" s="68"/>
      <c r="P15" s="145"/>
      <c r="Q15" s="68"/>
      <c r="R15" s="68"/>
    </row>
    <row r="16" ht="20.05" customHeight="1">
      <c r="A16" s="144"/>
      <c r="B16" s="25"/>
      <c r="C16" s="14"/>
      <c r="D16" s="144"/>
      <c r="E16" s="25"/>
      <c r="F16" s="25"/>
      <c r="G16" s="144"/>
      <c r="H16" s="25"/>
      <c r="I16" s="25"/>
      <c r="J16" s="144"/>
      <c r="K16" s="25"/>
      <c r="L16" s="25"/>
      <c r="M16" s="144"/>
      <c r="N16" s="25"/>
      <c r="O16" s="25"/>
      <c r="P16" s="144"/>
      <c r="Q16" s="25"/>
      <c r="R16" s="25"/>
    </row>
    <row r="17" ht="20.05" customHeight="1">
      <c r="A17" s="145"/>
      <c r="B17" s="68"/>
      <c r="C17" s="18"/>
      <c r="D17" s="145"/>
      <c r="E17" s="68"/>
      <c r="F17" s="68"/>
      <c r="G17" s="145"/>
      <c r="H17" s="68"/>
      <c r="I17" s="68"/>
      <c r="J17" s="145"/>
      <c r="K17" s="68"/>
      <c r="L17" s="68"/>
      <c r="M17" s="145"/>
      <c r="N17" s="68"/>
      <c r="O17" s="68"/>
      <c r="P17" s="145"/>
      <c r="Q17" s="68"/>
      <c r="R17" s="68"/>
    </row>
    <row r="18" ht="20.05" customHeight="1">
      <c r="A18" s="144"/>
      <c r="B18" s="25"/>
      <c r="C18" s="14"/>
      <c r="D18" s="144"/>
      <c r="E18" s="25"/>
      <c r="F18" s="25"/>
      <c r="G18" s="144"/>
      <c r="H18" s="25"/>
      <c r="I18" s="25"/>
      <c r="J18" s="144"/>
      <c r="K18" s="25"/>
      <c r="L18" s="25"/>
      <c r="M18" s="144"/>
      <c r="N18" s="25"/>
      <c r="O18" s="25"/>
      <c r="P18" s="144"/>
      <c r="Q18" s="25"/>
      <c r="R18" s="25"/>
    </row>
    <row r="19" ht="20.05" customHeight="1">
      <c r="A19" s="145"/>
      <c r="B19" s="68"/>
      <c r="C19" s="18"/>
      <c r="D19" s="145"/>
      <c r="E19" s="68"/>
      <c r="F19" s="68"/>
      <c r="G19" s="145"/>
      <c r="H19" s="68"/>
      <c r="I19" s="68"/>
      <c r="J19" s="145"/>
      <c r="K19" s="68"/>
      <c r="L19" s="68"/>
      <c r="M19" s="145"/>
      <c r="N19" s="68"/>
      <c r="O19" s="68"/>
      <c r="P19" s="145"/>
      <c r="Q19" s="68"/>
      <c r="R19" s="68"/>
    </row>
    <row r="20" ht="20.05" customHeight="1">
      <c r="A20" s="144"/>
      <c r="B20" s="25"/>
      <c r="C20" s="14"/>
      <c r="D20" s="144"/>
      <c r="E20" s="25"/>
      <c r="F20" s="25"/>
      <c r="G20" s="144"/>
      <c r="H20" s="25"/>
      <c r="I20" s="25"/>
      <c r="J20" s="144"/>
      <c r="K20" s="25"/>
      <c r="L20" s="25"/>
      <c r="M20" s="144"/>
      <c r="N20" s="25"/>
      <c r="O20" s="25"/>
      <c r="P20" s="144"/>
      <c r="Q20" s="25"/>
      <c r="R20" s="25"/>
    </row>
    <row r="21" ht="20.05" customHeight="1">
      <c r="A21" s="145"/>
      <c r="B21" s="68"/>
      <c r="C21" s="18"/>
      <c r="D21" s="145"/>
      <c r="E21" s="68"/>
      <c r="F21" s="68"/>
      <c r="G21" s="145"/>
      <c r="H21" s="68"/>
      <c r="I21" s="68"/>
      <c r="J21" s="145"/>
      <c r="K21" s="68"/>
      <c r="L21" s="68"/>
      <c r="M21" s="145"/>
      <c r="N21" s="68"/>
      <c r="O21" s="68"/>
      <c r="P21" s="145"/>
      <c r="Q21" s="68"/>
      <c r="R21" s="68"/>
    </row>
    <row r="22" ht="20.05" customHeight="1">
      <c r="A22" s="144"/>
      <c r="B22" s="25"/>
      <c r="C22" s="14"/>
      <c r="D22" s="144"/>
      <c r="E22" s="25"/>
      <c r="F22" s="25"/>
      <c r="G22" s="144"/>
      <c r="H22" s="25"/>
      <c r="I22" s="25"/>
      <c r="J22" s="144"/>
      <c r="K22" s="25"/>
      <c r="L22" s="25"/>
      <c r="M22" s="144"/>
      <c r="N22" s="25"/>
      <c r="O22" s="25"/>
      <c r="P22" s="144"/>
      <c r="Q22" s="25"/>
      <c r="R22" s="25"/>
    </row>
    <row r="23" ht="20.05" customHeight="1">
      <c r="A23" s="145"/>
      <c r="B23" s="68"/>
      <c r="C23" s="18"/>
      <c r="D23" s="145"/>
      <c r="E23" s="68"/>
      <c r="F23" s="68"/>
      <c r="G23" s="145"/>
      <c r="H23" s="68"/>
      <c r="I23" s="68"/>
      <c r="J23" s="145"/>
      <c r="K23" s="68"/>
      <c r="L23" s="68"/>
      <c r="M23" s="145"/>
      <c r="N23" s="68"/>
      <c r="O23" s="68"/>
      <c r="P23" s="145"/>
      <c r="Q23" s="68"/>
      <c r="R23" s="68"/>
    </row>
    <row r="24" ht="20.05" customHeight="1">
      <c r="A24" s="25"/>
      <c r="B24" t="s" s="146">
        <v>68</v>
      </c>
      <c r="C24" s="14">
        <f>SUM(C3:C23)</f>
        <v>23</v>
      </c>
      <c r="D24" s="25"/>
      <c r="E24" t="s" s="146">
        <v>69</v>
      </c>
      <c r="F24" s="14">
        <f>SUM(F3:F23)</f>
        <v>23</v>
      </c>
      <c r="G24" s="25"/>
      <c r="H24" t="s" s="146">
        <v>70</v>
      </c>
      <c r="I24" s="14">
        <f>SUM(I3:I23)</f>
        <v>23</v>
      </c>
      <c r="J24" s="25"/>
      <c r="K24" t="s" s="146">
        <v>71</v>
      </c>
      <c r="L24" s="14">
        <f>SUM(L3:L23)</f>
        <v>23</v>
      </c>
      <c r="M24" s="25"/>
      <c r="N24" t="s" s="146">
        <v>72</v>
      </c>
      <c r="O24" s="14">
        <f>SUM(O3:O23)</f>
        <v>23</v>
      </c>
      <c r="P24" s="25"/>
      <c r="Q24" t="s" s="146">
        <v>73</v>
      </c>
      <c r="R24" s="14">
        <f>SUM(R3:R23)</f>
        <v>23</v>
      </c>
    </row>
    <row r="25" ht="20.05" customHeight="1">
      <c r="A25" s="68"/>
      <c r="B25" s="68"/>
      <c r="C25" s="18"/>
      <c r="D25" s="68"/>
      <c r="E25" t="s" s="147">
        <v>74</v>
      </c>
      <c r="F25" s="18">
        <f>AVERAGE(F24,C24)</f>
        <v>23</v>
      </c>
      <c r="G25" s="68"/>
      <c r="H25" t="s" s="147">
        <v>74</v>
      </c>
      <c r="I25" s="18">
        <f>AVERAGE(I24,F24,C24)</f>
        <v>23</v>
      </c>
      <c r="J25" s="68"/>
      <c r="K25" t="s" s="147">
        <v>74</v>
      </c>
      <c r="L25" s="18">
        <f>AVERAGE(L24,I24,F24,C24)</f>
        <v>23</v>
      </c>
      <c r="M25" s="68"/>
      <c r="N25" t="s" s="147">
        <v>74</v>
      </c>
      <c r="O25" s="18">
        <f>AVERAGE(O24,L24,I24,F24,C24)</f>
        <v>23</v>
      </c>
      <c r="P25" s="68"/>
      <c r="Q25" t="s" s="147">
        <v>74</v>
      </c>
      <c r="R25" s="18">
        <f>AVERAGE(R24,O24,L24,I24,F24,C24)</f>
        <v>23</v>
      </c>
    </row>
    <row r="26" ht="20.05" customHeight="1">
      <c r="A26" s="25"/>
      <c r="B26" s="25"/>
      <c r="C26" s="14"/>
      <c r="D26" s="25"/>
      <c r="E26" t="s" s="146">
        <v>75</v>
      </c>
      <c r="F26" s="14">
        <f>STDEVP(F24,C24)</f>
        <v>0</v>
      </c>
      <c r="G26" s="25"/>
      <c r="H26" t="s" s="146">
        <v>75</v>
      </c>
      <c r="I26" s="14">
        <f>STDEVP(I24,F24,C24)</f>
        <v>0</v>
      </c>
      <c r="J26" s="25"/>
      <c r="K26" t="s" s="146">
        <v>75</v>
      </c>
      <c r="L26" s="14">
        <f>STDEVP(L24,I24,F24,C24)</f>
        <v>0</v>
      </c>
      <c r="M26" s="25"/>
      <c r="N26" t="s" s="146">
        <v>75</v>
      </c>
      <c r="O26" s="14">
        <f>STDEVP(O24,L24,I24,F24,C24)</f>
        <v>0</v>
      </c>
      <c r="P26" s="25"/>
      <c r="Q26" t="s" s="146">
        <v>75</v>
      </c>
      <c r="R26" s="14">
        <f>STDEVP(R24,O24,L24,I24,F24,C24)</f>
        <v>0</v>
      </c>
    </row>
    <row r="28" ht="27.65" customHeight="1">
      <c r="S28" t="s" s="2">
        <v>76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ht="20.25" customHeight="1">
      <c r="S29" t="s" s="52">
        <v>16</v>
      </c>
      <c r="T29" t="s" s="52">
        <v>66</v>
      </c>
      <c r="U29" t="s" s="52">
        <v>67</v>
      </c>
      <c r="V29" t="s" s="52">
        <v>16</v>
      </c>
      <c r="W29" t="s" s="52">
        <v>66</v>
      </c>
      <c r="X29" t="s" s="52">
        <v>67</v>
      </c>
      <c r="Y29" t="s" s="52">
        <v>16</v>
      </c>
      <c r="Z29" t="s" s="52">
        <v>66</v>
      </c>
      <c r="AA29" t="s" s="52">
        <v>67</v>
      </c>
      <c r="AB29" t="s" s="52">
        <v>16</v>
      </c>
      <c r="AC29" t="s" s="52">
        <v>66</v>
      </c>
      <c r="AD29" t="s" s="52">
        <v>67</v>
      </c>
      <c r="AE29" t="s" s="52">
        <v>16</v>
      </c>
      <c r="AF29" t="s" s="52">
        <v>66</v>
      </c>
      <c r="AG29" t="s" s="52">
        <v>67</v>
      </c>
      <c r="AH29" t="s" s="52">
        <v>16</v>
      </c>
      <c r="AI29" t="s" s="52">
        <v>66</v>
      </c>
      <c r="AJ29" t="s" s="52">
        <v>67</v>
      </c>
    </row>
    <row r="30" ht="20.25" customHeight="1">
      <c r="S30" s="141">
        <v>45841</v>
      </c>
      <c r="T30" s="142"/>
      <c r="U30" s="9">
        <f>C24</f>
        <v>23</v>
      </c>
      <c r="V30" s="143">
        <v>45899</v>
      </c>
      <c r="W30" s="142"/>
      <c r="X30" s="9">
        <f>U30</f>
        <v>23</v>
      </c>
      <c r="Y30" s="143">
        <v>45930</v>
      </c>
      <c r="Z30" s="142"/>
      <c r="AA30" s="9">
        <f>U30</f>
        <v>23</v>
      </c>
      <c r="AB30" s="143">
        <v>45960</v>
      </c>
      <c r="AC30" s="142"/>
      <c r="AD30" s="9">
        <f>U30</f>
        <v>23</v>
      </c>
      <c r="AE30" s="143">
        <v>45991</v>
      </c>
      <c r="AF30" s="142"/>
      <c r="AG30" s="9">
        <f>AD30</f>
        <v>23</v>
      </c>
      <c r="AH30" s="143">
        <v>46021</v>
      </c>
      <c r="AI30" s="142"/>
      <c r="AJ30" s="9">
        <f>AG30</f>
        <v>23</v>
      </c>
    </row>
    <row r="31" ht="20.05" customHeight="1">
      <c r="S31" s="144"/>
      <c r="T31" s="25"/>
      <c r="U31" s="14"/>
      <c r="V31" s="144"/>
      <c r="W31" s="25"/>
      <c r="X31" s="25"/>
      <c r="Y31" s="144"/>
      <c r="Z31" s="25"/>
      <c r="AA31" s="25"/>
      <c r="AB31" s="144"/>
      <c r="AC31" s="25"/>
      <c r="AD31" s="25"/>
      <c r="AE31" s="144"/>
      <c r="AF31" s="25"/>
      <c r="AG31" s="25"/>
      <c r="AH31" s="144"/>
      <c r="AI31" s="25"/>
      <c r="AJ31" s="25"/>
    </row>
    <row r="32" ht="20.05" customHeight="1">
      <c r="S32" s="145"/>
      <c r="T32" s="68"/>
      <c r="U32" s="18"/>
      <c r="V32" s="145"/>
      <c r="W32" s="68"/>
      <c r="X32" s="68"/>
      <c r="Y32" s="145"/>
      <c r="Z32" s="68"/>
      <c r="AA32" s="68"/>
      <c r="AB32" s="145"/>
      <c r="AC32" s="68"/>
      <c r="AD32" s="68"/>
      <c r="AE32" s="145"/>
      <c r="AF32" s="68"/>
      <c r="AG32" s="68"/>
      <c r="AH32" s="145"/>
      <c r="AI32" s="68"/>
      <c r="AJ32" s="68"/>
    </row>
    <row r="33" ht="20.05" customHeight="1">
      <c r="S33" s="144"/>
      <c r="T33" s="25"/>
      <c r="U33" s="14"/>
      <c r="V33" s="144"/>
      <c r="W33" s="25"/>
      <c r="X33" s="25"/>
      <c r="Y33" s="144"/>
      <c r="Z33" s="25"/>
      <c r="AA33" s="25"/>
      <c r="AB33" s="144"/>
      <c r="AC33" s="25"/>
      <c r="AD33" s="25"/>
      <c r="AE33" s="144"/>
      <c r="AF33" s="25"/>
      <c r="AG33" s="25"/>
      <c r="AH33" s="144"/>
      <c r="AI33" s="25"/>
      <c r="AJ33" s="25"/>
    </row>
    <row r="34" ht="20.05" customHeight="1">
      <c r="S34" s="145"/>
      <c r="T34" s="68"/>
      <c r="U34" s="18"/>
      <c r="V34" s="145"/>
      <c r="W34" s="68"/>
      <c r="X34" s="68"/>
      <c r="Y34" s="145"/>
      <c r="Z34" s="68"/>
      <c r="AA34" s="68"/>
      <c r="AB34" s="145"/>
      <c r="AC34" s="68"/>
      <c r="AD34" s="68"/>
      <c r="AE34" s="145"/>
      <c r="AF34" s="68"/>
      <c r="AG34" s="68"/>
      <c r="AH34" s="145"/>
      <c r="AI34" s="68"/>
      <c r="AJ34" s="68"/>
    </row>
    <row r="35" ht="20.05" customHeight="1">
      <c r="S35" s="144"/>
      <c r="T35" s="25"/>
      <c r="U35" s="14"/>
      <c r="V35" s="144"/>
      <c r="W35" s="25"/>
      <c r="X35" s="25"/>
      <c r="Y35" s="144"/>
      <c r="Z35" s="25"/>
      <c r="AA35" s="25"/>
      <c r="AB35" s="144"/>
      <c r="AC35" s="25"/>
      <c r="AD35" s="25"/>
      <c r="AE35" s="144"/>
      <c r="AF35" s="25"/>
      <c r="AG35" s="25"/>
      <c r="AH35" s="144"/>
      <c r="AI35" s="25"/>
      <c r="AJ35" s="25"/>
    </row>
    <row r="36" ht="20.05" customHeight="1">
      <c r="S36" s="145"/>
      <c r="T36" s="68"/>
      <c r="U36" s="18"/>
      <c r="V36" s="145"/>
      <c r="W36" s="68"/>
      <c r="X36" s="68"/>
      <c r="Y36" s="145"/>
      <c r="Z36" s="68"/>
      <c r="AA36" s="68"/>
      <c r="AB36" s="145"/>
      <c r="AC36" s="68"/>
      <c r="AD36" s="68"/>
      <c r="AE36" s="145"/>
      <c r="AF36" s="68"/>
      <c r="AG36" s="68"/>
      <c r="AH36" s="145"/>
      <c r="AI36" s="68"/>
      <c r="AJ36" s="68"/>
    </row>
    <row r="37" ht="20.05" customHeight="1">
      <c r="S37" s="144"/>
      <c r="T37" s="25"/>
      <c r="U37" s="14"/>
      <c r="V37" s="144"/>
      <c r="W37" s="25"/>
      <c r="X37" s="25"/>
      <c r="Y37" s="144"/>
      <c r="Z37" s="25"/>
      <c r="AA37" s="25"/>
      <c r="AB37" s="144"/>
      <c r="AC37" s="25"/>
      <c r="AD37" s="25"/>
      <c r="AE37" s="144"/>
      <c r="AF37" s="25"/>
      <c r="AG37" s="25"/>
      <c r="AH37" s="144"/>
      <c r="AI37" s="25"/>
      <c r="AJ37" s="25"/>
    </row>
    <row r="38" ht="20.05" customHeight="1">
      <c r="S38" s="145"/>
      <c r="T38" s="68"/>
      <c r="U38" s="18"/>
      <c r="V38" s="145"/>
      <c r="W38" s="68"/>
      <c r="X38" s="68"/>
      <c r="Y38" s="145"/>
      <c r="Z38" s="68"/>
      <c r="AA38" s="68"/>
      <c r="AB38" s="145"/>
      <c r="AC38" s="68"/>
      <c r="AD38" s="68"/>
      <c r="AE38" s="145"/>
      <c r="AF38" s="68"/>
      <c r="AG38" s="68"/>
      <c r="AH38" s="145"/>
      <c r="AI38" s="68"/>
      <c r="AJ38" s="68"/>
    </row>
    <row r="39" ht="20.05" customHeight="1">
      <c r="S39" s="144"/>
      <c r="T39" s="25"/>
      <c r="U39" s="14"/>
      <c r="V39" s="144"/>
      <c r="W39" s="25"/>
      <c r="X39" s="25"/>
      <c r="Y39" s="144"/>
      <c r="Z39" s="25"/>
      <c r="AA39" s="25"/>
      <c r="AB39" s="144"/>
      <c r="AC39" s="25"/>
      <c r="AD39" s="25"/>
      <c r="AE39" s="144"/>
      <c r="AF39" s="25"/>
      <c r="AG39" s="25"/>
      <c r="AH39" s="144"/>
      <c r="AI39" s="25"/>
      <c r="AJ39" s="25"/>
    </row>
    <row r="40" ht="20.05" customHeight="1">
      <c r="S40" s="145"/>
      <c r="T40" s="68"/>
      <c r="U40" s="18"/>
      <c r="V40" s="145"/>
      <c r="W40" s="68"/>
      <c r="X40" s="68"/>
      <c r="Y40" s="145"/>
      <c r="Z40" s="68"/>
      <c r="AA40" s="68"/>
      <c r="AB40" s="145"/>
      <c r="AC40" s="68"/>
      <c r="AD40" s="68"/>
      <c r="AE40" s="145"/>
      <c r="AF40" s="68"/>
      <c r="AG40" s="68"/>
      <c r="AH40" s="145"/>
      <c r="AI40" s="68"/>
      <c r="AJ40" s="68"/>
    </row>
    <row r="41" ht="20.05" customHeight="1">
      <c r="S41" s="144"/>
      <c r="T41" s="25"/>
      <c r="U41" s="14"/>
      <c r="V41" s="144"/>
      <c r="W41" s="25"/>
      <c r="X41" s="25"/>
      <c r="Y41" s="144"/>
      <c r="Z41" s="25"/>
      <c r="AA41" s="25"/>
      <c r="AB41" s="144"/>
      <c r="AC41" s="25"/>
      <c r="AD41" s="25"/>
      <c r="AE41" s="144"/>
      <c r="AF41" s="25"/>
      <c r="AG41" s="25"/>
      <c r="AH41" s="144"/>
      <c r="AI41" s="25"/>
      <c r="AJ41" s="25"/>
    </row>
    <row r="42" ht="20.05" customHeight="1">
      <c r="S42" s="145"/>
      <c r="T42" s="68"/>
      <c r="U42" s="18"/>
      <c r="V42" s="145"/>
      <c r="W42" s="68"/>
      <c r="X42" s="68"/>
      <c r="Y42" s="145"/>
      <c r="Z42" s="68"/>
      <c r="AA42" s="68"/>
      <c r="AB42" s="145"/>
      <c r="AC42" s="68"/>
      <c r="AD42" s="68"/>
      <c r="AE42" s="145"/>
      <c r="AF42" s="68"/>
      <c r="AG42" s="68"/>
      <c r="AH42" s="145"/>
      <c r="AI42" s="68"/>
      <c r="AJ42" s="68"/>
    </row>
    <row r="43" ht="20.05" customHeight="1">
      <c r="S43" s="144"/>
      <c r="T43" s="25"/>
      <c r="U43" s="14"/>
      <c r="V43" s="144"/>
      <c r="W43" s="25"/>
      <c r="X43" s="25"/>
      <c r="Y43" s="144"/>
      <c r="Z43" s="25"/>
      <c r="AA43" s="25"/>
      <c r="AB43" s="144"/>
      <c r="AC43" s="25"/>
      <c r="AD43" s="25"/>
      <c r="AE43" s="144"/>
      <c r="AF43" s="25"/>
      <c r="AG43" s="25"/>
      <c r="AH43" s="144"/>
      <c r="AI43" s="25"/>
      <c r="AJ43" s="25"/>
    </row>
    <row r="44" ht="20.05" customHeight="1">
      <c r="S44" s="145"/>
      <c r="T44" s="68"/>
      <c r="U44" s="18"/>
      <c r="V44" s="145"/>
      <c r="W44" s="68"/>
      <c r="X44" s="68"/>
      <c r="Y44" s="145"/>
      <c r="Z44" s="68"/>
      <c r="AA44" s="68"/>
      <c r="AB44" s="145"/>
      <c r="AC44" s="68"/>
      <c r="AD44" s="68"/>
      <c r="AE44" s="145"/>
      <c r="AF44" s="68"/>
      <c r="AG44" s="68"/>
      <c r="AH44" s="145"/>
      <c r="AI44" s="68"/>
      <c r="AJ44" s="68"/>
    </row>
    <row r="45" ht="20.05" customHeight="1">
      <c r="S45" s="144"/>
      <c r="T45" s="25"/>
      <c r="U45" s="14"/>
      <c r="V45" s="144"/>
      <c r="W45" s="25"/>
      <c r="X45" s="25"/>
      <c r="Y45" s="144"/>
      <c r="Z45" s="25"/>
      <c r="AA45" s="25"/>
      <c r="AB45" s="144"/>
      <c r="AC45" s="25"/>
      <c r="AD45" s="25"/>
      <c r="AE45" s="144"/>
      <c r="AF45" s="25"/>
      <c r="AG45" s="25"/>
      <c r="AH45" s="144"/>
      <c r="AI45" s="25"/>
      <c r="AJ45" s="25"/>
    </row>
    <row r="46" ht="20.05" customHeight="1">
      <c r="S46" s="145"/>
      <c r="T46" s="68"/>
      <c r="U46" s="18"/>
      <c r="V46" s="145"/>
      <c r="W46" s="68"/>
      <c r="X46" s="68"/>
      <c r="Y46" s="145"/>
      <c r="Z46" s="68"/>
      <c r="AA46" s="68"/>
      <c r="AB46" s="145"/>
      <c r="AC46" s="68"/>
      <c r="AD46" s="68"/>
      <c r="AE46" s="145"/>
      <c r="AF46" s="68"/>
      <c r="AG46" s="68"/>
      <c r="AH46" s="145"/>
      <c r="AI46" s="68"/>
      <c r="AJ46" s="68"/>
    </row>
    <row r="47" ht="20.05" customHeight="1">
      <c r="S47" s="144"/>
      <c r="T47" s="25"/>
      <c r="U47" s="14"/>
      <c r="V47" s="144"/>
      <c r="W47" s="25"/>
      <c r="X47" s="25"/>
      <c r="Y47" s="144"/>
      <c r="Z47" s="25"/>
      <c r="AA47" s="25"/>
      <c r="AB47" s="144"/>
      <c r="AC47" s="25"/>
      <c r="AD47" s="25"/>
      <c r="AE47" s="144"/>
      <c r="AF47" s="25"/>
      <c r="AG47" s="25"/>
      <c r="AH47" s="144"/>
      <c r="AI47" s="25"/>
      <c r="AJ47" s="25"/>
    </row>
    <row r="48" ht="20.05" customHeight="1">
      <c r="S48" s="145"/>
      <c r="T48" s="68"/>
      <c r="U48" s="18"/>
      <c r="V48" s="145"/>
      <c r="W48" s="68"/>
      <c r="X48" s="68"/>
      <c r="Y48" s="145"/>
      <c r="Z48" s="68"/>
      <c r="AA48" s="68"/>
      <c r="AB48" s="145"/>
      <c r="AC48" s="68"/>
      <c r="AD48" s="68"/>
      <c r="AE48" s="145"/>
      <c r="AF48" s="68"/>
      <c r="AG48" s="68"/>
      <c r="AH48" s="145"/>
      <c r="AI48" s="68"/>
      <c r="AJ48" s="68"/>
    </row>
    <row r="49" ht="20.05" customHeight="1">
      <c r="S49" s="144"/>
      <c r="T49" s="25"/>
      <c r="U49" s="14"/>
      <c r="V49" s="144"/>
      <c r="W49" s="25"/>
      <c r="X49" s="25"/>
      <c r="Y49" s="144"/>
      <c r="Z49" s="25"/>
      <c r="AA49" s="25"/>
      <c r="AB49" s="144"/>
      <c r="AC49" s="25"/>
      <c r="AD49" s="25"/>
      <c r="AE49" s="144"/>
      <c r="AF49" s="25"/>
      <c r="AG49" s="25"/>
      <c r="AH49" s="144"/>
      <c r="AI49" s="25"/>
      <c r="AJ49" s="25"/>
    </row>
    <row r="50" ht="20.05" customHeight="1">
      <c r="S50" s="145"/>
      <c r="T50" s="68"/>
      <c r="U50" s="18"/>
      <c r="V50" s="145"/>
      <c r="W50" s="68"/>
      <c r="X50" s="68"/>
      <c r="Y50" s="145"/>
      <c r="Z50" s="68"/>
      <c r="AA50" s="68"/>
      <c r="AB50" s="145"/>
      <c r="AC50" s="68"/>
      <c r="AD50" s="68"/>
      <c r="AE50" s="145"/>
      <c r="AF50" s="68"/>
      <c r="AG50" s="68"/>
      <c r="AH50" s="145"/>
      <c r="AI50" s="68"/>
      <c r="AJ50" s="68"/>
    </row>
    <row r="51" ht="20.05" customHeight="1">
      <c r="S51" s="25"/>
      <c r="T51" t="s" s="146">
        <v>77</v>
      </c>
      <c r="U51" s="14">
        <f>SUM(U30:U50)</f>
        <v>23</v>
      </c>
      <c r="V51" s="25"/>
      <c r="W51" t="s" s="146">
        <v>78</v>
      </c>
      <c r="X51" s="14">
        <f>SUM(X30:X50)</f>
        <v>23</v>
      </c>
      <c r="Y51" s="25"/>
      <c r="Z51" t="s" s="146">
        <v>79</v>
      </c>
      <c r="AA51" s="14">
        <f>SUM(AA30:AA50)</f>
        <v>23</v>
      </c>
      <c r="AB51" s="25"/>
      <c r="AC51" t="s" s="146">
        <v>80</v>
      </c>
      <c r="AD51" s="14">
        <f>SUM(AD30:AD50)</f>
        <v>23</v>
      </c>
      <c r="AE51" s="25"/>
      <c r="AF51" t="s" s="146">
        <v>81</v>
      </c>
      <c r="AG51" s="14">
        <f>SUM(AG30:AG50)</f>
        <v>23</v>
      </c>
      <c r="AH51" s="25"/>
      <c r="AI51" t="s" s="146">
        <v>82</v>
      </c>
      <c r="AJ51" s="14">
        <f>SUM(AJ30:AJ50)</f>
        <v>23</v>
      </c>
    </row>
    <row r="52" ht="20.05" customHeight="1">
      <c r="S52" s="68"/>
      <c r="T52" t="s" s="147">
        <v>74</v>
      </c>
      <c r="U52" s="18">
        <f>AVERAGE(U51,R24,O24,L24,I24,F24,C24)</f>
        <v>23</v>
      </c>
      <c r="V52" s="149"/>
      <c r="W52" t="s" s="147">
        <v>74</v>
      </c>
      <c r="X52" s="18">
        <f>AVERAGE(X51,R24,O24,L24,I24,F24,U51,C24)</f>
        <v>23</v>
      </c>
      <c r="Y52" s="68"/>
      <c r="Z52" t="s" s="147">
        <v>74</v>
      </c>
      <c r="AA52" s="18">
        <f>AVERAGE(AA51,U51,C24,R24,O24,L24,I24,X51,F24)</f>
        <v>23</v>
      </c>
      <c r="AB52" s="68"/>
      <c r="AC52" t="s" s="147">
        <v>74</v>
      </c>
      <c r="AD52" s="18">
        <f>AVERAGE(AD51,X51,F24,U51,C24,R24,O24,L24,AA51,I24)</f>
        <v>23</v>
      </c>
      <c r="AE52" s="68"/>
      <c r="AF52" t="s" s="147">
        <v>74</v>
      </c>
      <c r="AG52" s="18">
        <f>AVERAGE(AG51,AA51,I24,X51,F24,U51,C24,R24,O24,AD51,L24)</f>
        <v>23</v>
      </c>
      <c r="AH52" s="68"/>
      <c r="AI52" t="s" s="147">
        <v>74</v>
      </c>
      <c r="AJ52" s="18">
        <f>AVERAGE(AJ51,AD51,L24,AA51,I24,X51,F24,U51,C24,R24,AG51,O24)</f>
        <v>23</v>
      </c>
    </row>
    <row r="53" ht="20.05" customHeight="1">
      <c r="S53" s="25"/>
      <c r="T53" t="s" s="146">
        <v>75</v>
      </c>
      <c r="U53" s="14">
        <f>STDEVP(U51,R24,O24,L24,I24,F24,C24)</f>
        <v>0</v>
      </c>
      <c r="V53" s="150"/>
      <c r="W53" t="s" s="146">
        <v>75</v>
      </c>
      <c r="X53" s="14">
        <f>STDEVP(X51,C24,U51,R24,O24,L24,I24,F24)</f>
        <v>0</v>
      </c>
      <c r="Y53" s="25"/>
      <c r="Z53" t="s" s="146">
        <v>75</v>
      </c>
      <c r="AA53" s="14">
        <f>STDEVP(AA51,F24,X51,U51,C24,R24,O24,L24,I24)</f>
        <v>0</v>
      </c>
      <c r="AB53" s="25"/>
      <c r="AC53" t="s" s="146">
        <v>75</v>
      </c>
      <c r="AD53" s="14">
        <f>STDEVP(AD51,I24,AA51,X51,F24,U51,C24,R24,O24,L24)</f>
        <v>0</v>
      </c>
      <c r="AE53" s="25"/>
      <c r="AF53" t="s" s="146">
        <v>75</v>
      </c>
      <c r="AG53" s="14">
        <f>STDEVP(AG51,L24,AD51,AA51,I24,X51,F24,U51,C24,R24,O24)</f>
        <v>0</v>
      </c>
      <c r="AH53" s="25"/>
      <c r="AI53" t="s" s="146">
        <v>75</v>
      </c>
      <c r="AJ53" s="14">
        <f>STDEVP(AJ51,O24,AG51,AD51,L24,AA51,I24,X51,F24,U51,C24,R24)</f>
        <v>0</v>
      </c>
    </row>
  </sheetData>
  <mergeCells count="2">
    <mergeCell ref="A1:R1"/>
    <mergeCell ref="S28:AJ28"/>
  </mergeCells>
  <conditionalFormatting sqref="A3">
    <cfRule type="timePeriod" dxfId="3" priority="1" stopIfTrue="1" timePeriod="today">
      <formula>AND(A3&gt;=TODAY(),A3&lt;TODAY()+1)</formula>
    </cfRule>
  </conditionalFormatting>
  <conditionalFormatting sqref="S30">
    <cfRule type="timePeriod" dxfId="4" priority="1" stopIfTrue="1" timePeriod="today">
      <formula>AND(S30&gt;=TODAY(),S30&lt;TODAY()+1)</formula>
    </cfRule>
  </conditionalFormatting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dimension ref="A2:AJ53"/>
  <sheetViews>
    <sheetView workbookViewId="0" showGridLines="0" defaultGridColor="1">
      <pane topLeftCell="A3" xSplit="0" ySplit="2" activePane="bottomLeft" state="frozen"/>
    </sheetView>
  </sheetViews>
  <sheetFormatPr defaultColWidth="16.3333" defaultRowHeight="19.9" customHeight="1" outlineLevelRow="0" outlineLevelCol="0"/>
  <cols>
    <col min="1" max="1" width="5.5" style="153" customWidth="1"/>
    <col min="2" max="2" width="9.67188" style="153" customWidth="1"/>
    <col min="3" max="3" width="6.5" style="153" customWidth="1"/>
    <col min="4" max="4" width="6.67188" style="153" customWidth="1"/>
    <col min="5" max="5" width="9.85156" style="153" customWidth="1"/>
    <col min="6" max="6" width="6.5" style="153" customWidth="1"/>
    <col min="7" max="7" width="5.85156" style="153" customWidth="1"/>
    <col min="8" max="8" width="9.85156" style="153" customWidth="1"/>
    <col min="9" max="9" width="6.5" style="153" customWidth="1"/>
    <col min="10" max="10" width="5.5" style="153" customWidth="1"/>
    <col min="11" max="11" width="9.67188" style="153" customWidth="1"/>
    <col min="12" max="12" width="6.5" style="153" customWidth="1"/>
    <col min="13" max="13" width="6" style="153" customWidth="1"/>
    <col min="14" max="14" width="10.1719" style="153" customWidth="1"/>
    <col min="15" max="15" width="6.5" style="153" customWidth="1"/>
    <col min="16" max="16" width="5.5" style="153" customWidth="1"/>
    <col min="17" max="17" width="9.67188" style="153" customWidth="1"/>
    <col min="18" max="18" width="6.5" style="153" customWidth="1"/>
    <col min="19" max="19" width="5.17188" style="157" customWidth="1"/>
    <col min="20" max="20" width="9.17188" style="157" customWidth="1"/>
    <col min="21" max="21" width="6.5" style="157" customWidth="1"/>
    <col min="22" max="22" width="6.85156" style="157" customWidth="1"/>
    <col min="23" max="23" width="10" style="157" customWidth="1"/>
    <col min="24" max="24" width="6.5" style="157" customWidth="1"/>
    <col min="25" max="25" width="6.85156" style="157" customWidth="1"/>
    <col min="26" max="26" width="10" style="157" customWidth="1"/>
    <col min="27" max="28" width="6.5" style="157" customWidth="1"/>
    <col min="29" max="29" width="9.67188" style="157" customWidth="1"/>
    <col min="30" max="30" width="6.5" style="157" customWidth="1"/>
    <col min="31" max="31" width="6.85156" style="157" customWidth="1"/>
    <col min="32" max="32" width="10" style="157" customWidth="1"/>
    <col min="33" max="33" width="6.5" style="157" customWidth="1"/>
    <col min="34" max="34" width="6.85156" style="157" customWidth="1"/>
    <col min="35" max="35" width="10" style="157" customWidth="1"/>
    <col min="36" max="36" width="6.5" style="157" customWidth="1"/>
    <col min="37" max="16384" width="16.3516" style="157" customWidth="1"/>
  </cols>
  <sheetData>
    <row r="1" ht="27.65" customHeight="1">
      <c r="A1" t="s" s="2">
        <v>65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0.25" customHeight="1">
      <c r="A2" t="s" s="52">
        <v>16</v>
      </c>
      <c r="B2" t="s" s="52">
        <v>66</v>
      </c>
      <c r="C2" t="s" s="52">
        <v>67</v>
      </c>
      <c r="D2" t="s" s="52">
        <v>16</v>
      </c>
      <c r="E2" t="s" s="52">
        <v>66</v>
      </c>
      <c r="F2" t="s" s="52">
        <v>67</v>
      </c>
      <c r="G2" t="s" s="52">
        <v>16</v>
      </c>
      <c r="H2" t="s" s="52">
        <v>66</v>
      </c>
      <c r="I2" t="s" s="52">
        <v>67</v>
      </c>
      <c r="J2" t="s" s="52">
        <v>16</v>
      </c>
      <c r="K2" t="s" s="52">
        <v>66</v>
      </c>
      <c r="L2" t="s" s="52">
        <v>67</v>
      </c>
      <c r="M2" t="s" s="52">
        <v>16</v>
      </c>
      <c r="N2" t="s" s="52">
        <v>66</v>
      </c>
      <c r="O2" t="s" s="52">
        <v>67</v>
      </c>
      <c r="P2" t="s" s="52">
        <v>16</v>
      </c>
      <c r="Q2" t="s" s="52">
        <v>66</v>
      </c>
      <c r="R2" t="s" s="52">
        <v>67</v>
      </c>
    </row>
    <row r="3" ht="20.25" customHeight="1">
      <c r="A3" s="141">
        <v>45660</v>
      </c>
      <c r="B3" t="s" s="154">
        <v>83</v>
      </c>
      <c r="C3" s="9">
        <v>5</v>
      </c>
      <c r="D3" s="141">
        <v>45702</v>
      </c>
      <c r="E3" s="142"/>
      <c r="F3" s="9">
        <f>C3</f>
        <v>5</v>
      </c>
      <c r="G3" s="141">
        <v>45719</v>
      </c>
      <c r="H3" s="142"/>
      <c r="I3" s="9">
        <f>C3</f>
        <v>5</v>
      </c>
      <c r="J3" s="141">
        <v>45750</v>
      </c>
      <c r="K3" s="142"/>
      <c r="L3" s="9">
        <f>C3</f>
        <v>5</v>
      </c>
      <c r="M3" s="141">
        <v>45780</v>
      </c>
      <c r="N3" s="142"/>
      <c r="O3" s="9">
        <f>L3</f>
        <v>5</v>
      </c>
      <c r="P3" s="141">
        <v>45811</v>
      </c>
      <c r="Q3" s="142"/>
      <c r="R3" s="9">
        <f>O3</f>
        <v>5</v>
      </c>
    </row>
    <row r="4" ht="20.05" customHeight="1">
      <c r="A4" s="155">
        <v>45661</v>
      </c>
      <c r="B4" t="s" s="146">
        <v>84</v>
      </c>
      <c r="C4" s="14">
        <v>10</v>
      </c>
      <c r="D4" s="144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ht="20.05" customHeight="1">
      <c r="A5" s="156">
        <v>45662</v>
      </c>
      <c r="B5" t="s" s="147">
        <v>85</v>
      </c>
      <c r="C5" s="18">
        <v>15</v>
      </c>
      <c r="D5" s="145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</row>
    <row r="6" ht="20.05" customHeight="1">
      <c r="A6" s="155">
        <v>45662</v>
      </c>
      <c r="B6" t="s" s="146">
        <v>86</v>
      </c>
      <c r="C6" s="14">
        <v>20</v>
      </c>
      <c r="D6" s="144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</row>
    <row r="7" ht="20.05" customHeight="1">
      <c r="A7" s="68"/>
      <c r="B7" s="68"/>
      <c r="C7" s="18"/>
      <c r="D7" s="145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</row>
    <row r="8" ht="20.05" customHeight="1">
      <c r="A8" s="25"/>
      <c r="B8" s="25"/>
      <c r="C8" s="14"/>
      <c r="D8" s="144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</row>
    <row r="9" ht="20.05" customHeight="1">
      <c r="A9" s="68"/>
      <c r="B9" s="68"/>
      <c r="C9" s="18"/>
      <c r="D9" s="145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</row>
    <row r="10" ht="20.05" customHeight="1">
      <c r="A10" s="25"/>
      <c r="B10" s="25"/>
      <c r="C10" s="14"/>
      <c r="D10" s="144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</row>
    <row r="11" ht="20.05" customHeight="1">
      <c r="A11" s="68"/>
      <c r="B11" s="68"/>
      <c r="C11" s="18"/>
      <c r="D11" s="145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</row>
    <row r="12" ht="20.05" customHeight="1">
      <c r="A12" s="25"/>
      <c r="B12" s="25"/>
      <c r="C12" s="14"/>
      <c r="D12" s="144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</row>
    <row r="13" ht="20.05" customHeight="1">
      <c r="A13" s="68"/>
      <c r="B13" s="68"/>
      <c r="C13" s="18"/>
      <c r="D13" s="145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</row>
    <row r="14" ht="20.05" customHeight="1">
      <c r="A14" s="25"/>
      <c r="B14" s="25"/>
      <c r="C14" s="14"/>
      <c r="D14" s="144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</row>
    <row r="15" ht="20.05" customHeight="1">
      <c r="A15" s="68"/>
      <c r="B15" s="68"/>
      <c r="C15" s="18"/>
      <c r="D15" s="145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</row>
    <row r="16" ht="20.05" customHeight="1">
      <c r="A16" s="25"/>
      <c r="B16" s="25"/>
      <c r="C16" s="14"/>
      <c r="D16" s="144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</row>
    <row r="17" ht="20.05" customHeight="1">
      <c r="A17" s="68"/>
      <c r="B17" s="68"/>
      <c r="C17" s="18"/>
      <c r="D17" s="145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</row>
    <row r="18" ht="20.05" customHeight="1">
      <c r="A18" s="25"/>
      <c r="B18" s="25"/>
      <c r="C18" s="14"/>
      <c r="D18" s="144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</row>
    <row r="19" ht="20.05" customHeight="1">
      <c r="A19" s="68"/>
      <c r="B19" s="68"/>
      <c r="C19" s="18"/>
      <c r="D19" s="145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</row>
    <row r="20" ht="20.05" customHeight="1">
      <c r="A20" s="25"/>
      <c r="B20" s="25"/>
      <c r="C20" s="14"/>
      <c r="D20" s="144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</row>
    <row r="21" ht="20.05" customHeight="1">
      <c r="A21" s="68"/>
      <c r="B21" s="68"/>
      <c r="C21" s="18"/>
      <c r="D21" s="145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</row>
    <row r="22" ht="20.05" customHeight="1">
      <c r="A22" s="25"/>
      <c r="B22" s="25"/>
      <c r="C22" s="14"/>
      <c r="D22" s="144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</row>
    <row r="23" ht="20.05" customHeight="1">
      <c r="A23" s="68"/>
      <c r="B23" s="68"/>
      <c r="C23" s="18"/>
      <c r="D23" s="145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</row>
    <row r="24" ht="20.05" customHeight="1">
      <c r="A24" s="25"/>
      <c r="B24" t="s" s="146">
        <v>68</v>
      </c>
      <c r="C24" s="14">
        <f>SUM(C3:C23)</f>
        <v>50</v>
      </c>
      <c r="D24" s="25"/>
      <c r="E24" t="s" s="146">
        <v>69</v>
      </c>
      <c r="F24" s="14">
        <f>SUM(F3:F23)</f>
        <v>5</v>
      </c>
      <c r="G24" s="25"/>
      <c r="H24" t="s" s="146">
        <v>70</v>
      </c>
      <c r="I24" s="14">
        <f>SUM(I3:I23)</f>
        <v>5</v>
      </c>
      <c r="J24" s="25"/>
      <c r="K24" t="s" s="146">
        <v>71</v>
      </c>
      <c r="L24" s="14">
        <f>SUM(L3:L23)</f>
        <v>5</v>
      </c>
      <c r="M24" s="25"/>
      <c r="N24" t="s" s="146">
        <v>72</v>
      </c>
      <c r="O24" s="14">
        <f>SUM(O3:O23)</f>
        <v>5</v>
      </c>
      <c r="P24" s="25"/>
      <c r="Q24" t="s" s="146">
        <v>73</v>
      </c>
      <c r="R24" s="14">
        <f>SUM(R3:R23)</f>
        <v>5</v>
      </c>
    </row>
    <row r="25" ht="20.05" customHeight="1">
      <c r="A25" s="68"/>
      <c r="B25" s="68"/>
      <c r="C25" s="18"/>
      <c r="D25" s="68"/>
      <c r="E25" t="s" s="147">
        <v>74</v>
      </c>
      <c r="F25" s="18">
        <f>AVERAGE(F24,C24)</f>
        <v>27.5</v>
      </c>
      <c r="G25" s="68"/>
      <c r="H25" t="s" s="147">
        <v>74</v>
      </c>
      <c r="I25" s="18">
        <f>AVERAGE(I24,F24,C24)</f>
        <v>20</v>
      </c>
      <c r="J25" s="68"/>
      <c r="K25" t="s" s="147">
        <v>74</v>
      </c>
      <c r="L25" s="18">
        <f>AVERAGE(L24,I24,F24,C24)</f>
        <v>16.25</v>
      </c>
      <c r="M25" s="68"/>
      <c r="N25" t="s" s="147">
        <v>74</v>
      </c>
      <c r="O25" s="18">
        <f>AVERAGE(O24,L24,I24,F24,C24)</f>
        <v>14</v>
      </c>
      <c r="P25" s="68"/>
      <c r="Q25" t="s" s="147">
        <v>74</v>
      </c>
      <c r="R25" s="18">
        <f>AVERAGE(R24,O24,L24,I24,F24,C24)</f>
        <v>12.5</v>
      </c>
    </row>
    <row r="26" ht="20.05" customHeight="1">
      <c r="A26" s="25"/>
      <c r="B26" s="25"/>
      <c r="C26" s="14"/>
      <c r="D26" s="25"/>
      <c r="E26" t="s" s="146">
        <v>75</v>
      </c>
      <c r="F26" s="14">
        <f>STDEVP(F24,C24)</f>
        <v>22.5</v>
      </c>
      <c r="G26" s="25"/>
      <c r="H26" t="s" s="146">
        <v>75</v>
      </c>
      <c r="I26" s="14">
        <f>STDEVP(I24,F24,C24)</f>
        <v>21.2132034355964</v>
      </c>
      <c r="J26" s="25"/>
      <c r="K26" t="s" s="146">
        <v>75</v>
      </c>
      <c r="L26" s="14">
        <f>STDEVP(L24,I24,F24,C24)</f>
        <v>19.4855715851499</v>
      </c>
      <c r="M26" s="25"/>
      <c r="N26" t="s" s="146">
        <v>75</v>
      </c>
      <c r="O26" s="14">
        <f>STDEVP(O24,L24,I24,F24,C24)</f>
        <v>18</v>
      </c>
      <c r="P26" s="25"/>
      <c r="Q26" t="s" s="146">
        <v>75</v>
      </c>
      <c r="R26" s="14">
        <f>STDEVP(R24,O24,L24,I24,F24,C24)</f>
        <v>16.7705098312484</v>
      </c>
    </row>
    <row r="28" ht="27.65" customHeight="1">
      <c r="S28" t="s" s="2">
        <v>76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ht="20.25" customHeight="1">
      <c r="S29" t="s" s="52">
        <v>16</v>
      </c>
      <c r="T29" t="s" s="52">
        <v>66</v>
      </c>
      <c r="U29" t="s" s="52">
        <v>67</v>
      </c>
      <c r="V29" t="s" s="52">
        <v>16</v>
      </c>
      <c r="W29" t="s" s="52">
        <v>66</v>
      </c>
      <c r="X29" t="s" s="52">
        <v>67</v>
      </c>
      <c r="Y29" t="s" s="52">
        <v>16</v>
      </c>
      <c r="Z29" t="s" s="52">
        <v>66</v>
      </c>
      <c r="AA29" t="s" s="52">
        <v>67</v>
      </c>
      <c r="AB29" t="s" s="52">
        <v>16</v>
      </c>
      <c r="AC29" t="s" s="52">
        <v>66</v>
      </c>
      <c r="AD29" t="s" s="52">
        <v>67</v>
      </c>
      <c r="AE29" t="s" s="52">
        <v>16</v>
      </c>
      <c r="AF29" t="s" s="52">
        <v>66</v>
      </c>
      <c r="AG29" t="s" s="52">
        <v>67</v>
      </c>
      <c r="AH29" t="s" s="52">
        <v>16</v>
      </c>
      <c r="AI29" t="s" s="52">
        <v>66</v>
      </c>
      <c r="AJ29" t="s" s="52">
        <v>67</v>
      </c>
    </row>
    <row r="30" ht="20.25" customHeight="1">
      <c r="S30" s="141">
        <v>45841</v>
      </c>
      <c r="T30" s="142"/>
      <c r="U30" s="9">
        <f>C3</f>
        <v>5</v>
      </c>
      <c r="V30" s="143">
        <v>45899</v>
      </c>
      <c r="W30" s="142"/>
      <c r="X30" s="9">
        <f>U30</f>
        <v>5</v>
      </c>
      <c r="Y30" s="143">
        <v>45930</v>
      </c>
      <c r="Z30" s="142"/>
      <c r="AA30" s="9">
        <f>U30</f>
        <v>5</v>
      </c>
      <c r="AB30" s="143">
        <v>45960</v>
      </c>
      <c r="AC30" s="142"/>
      <c r="AD30" s="9">
        <f>U30</f>
        <v>5</v>
      </c>
      <c r="AE30" s="143">
        <v>45991</v>
      </c>
      <c r="AF30" s="142"/>
      <c r="AG30" s="9">
        <f>AD30</f>
        <v>5</v>
      </c>
      <c r="AH30" s="143">
        <v>46021</v>
      </c>
      <c r="AI30" s="142"/>
      <c r="AJ30" s="9">
        <f>AG30</f>
        <v>5</v>
      </c>
    </row>
    <row r="31" ht="20.05" customHeight="1">
      <c r="S31" s="158"/>
      <c r="T31" s="25"/>
      <c r="U31" s="14"/>
      <c r="V31" s="144"/>
      <c r="W31" s="25"/>
      <c r="X31" s="25"/>
      <c r="Y31" s="144"/>
      <c r="Z31" s="25"/>
      <c r="AA31" s="25"/>
      <c r="AB31" s="144"/>
      <c r="AC31" s="25"/>
      <c r="AD31" s="25"/>
      <c r="AE31" s="144"/>
      <c r="AF31" s="25"/>
      <c r="AG31" s="25"/>
      <c r="AH31" s="144"/>
      <c r="AI31" s="25"/>
      <c r="AJ31" s="25"/>
    </row>
    <row r="32" ht="20.05" customHeight="1">
      <c r="S32" s="145"/>
      <c r="T32" s="68"/>
      <c r="U32" s="18"/>
      <c r="V32" s="145"/>
      <c r="W32" s="68"/>
      <c r="X32" s="68"/>
      <c r="Y32" s="145"/>
      <c r="Z32" s="68"/>
      <c r="AA32" s="68"/>
      <c r="AB32" s="145"/>
      <c r="AC32" s="68"/>
      <c r="AD32" s="68"/>
      <c r="AE32" s="145"/>
      <c r="AF32" s="68"/>
      <c r="AG32" s="68"/>
      <c r="AH32" s="145"/>
      <c r="AI32" s="68"/>
      <c r="AJ32" s="68"/>
    </row>
    <row r="33" ht="20.05" customHeight="1">
      <c r="S33" s="144"/>
      <c r="T33" s="25"/>
      <c r="U33" s="14"/>
      <c r="V33" s="144"/>
      <c r="W33" s="25"/>
      <c r="X33" s="25"/>
      <c r="Y33" s="144"/>
      <c r="Z33" s="25"/>
      <c r="AA33" s="25"/>
      <c r="AB33" s="144"/>
      <c r="AC33" s="25"/>
      <c r="AD33" s="25"/>
      <c r="AE33" s="144"/>
      <c r="AF33" s="25"/>
      <c r="AG33" s="25"/>
      <c r="AH33" s="144"/>
      <c r="AI33" s="25"/>
      <c r="AJ33" s="25"/>
    </row>
    <row r="34" ht="20.05" customHeight="1">
      <c r="S34" s="145"/>
      <c r="T34" s="68"/>
      <c r="U34" s="18"/>
      <c r="V34" s="145"/>
      <c r="W34" s="68"/>
      <c r="X34" s="68"/>
      <c r="Y34" s="145"/>
      <c r="Z34" s="68"/>
      <c r="AA34" s="68"/>
      <c r="AB34" s="145"/>
      <c r="AC34" s="68"/>
      <c r="AD34" s="68"/>
      <c r="AE34" s="145"/>
      <c r="AF34" s="68"/>
      <c r="AG34" s="68"/>
      <c r="AH34" s="145"/>
      <c r="AI34" s="68"/>
      <c r="AJ34" s="68"/>
    </row>
    <row r="35" ht="20.05" customHeight="1">
      <c r="S35" s="144"/>
      <c r="T35" s="25"/>
      <c r="U35" s="14"/>
      <c r="V35" s="144"/>
      <c r="W35" s="25"/>
      <c r="X35" s="25"/>
      <c r="Y35" s="144"/>
      <c r="Z35" s="25"/>
      <c r="AA35" s="25"/>
      <c r="AB35" s="144"/>
      <c r="AC35" s="25"/>
      <c r="AD35" s="25"/>
      <c r="AE35" s="144"/>
      <c r="AF35" s="25"/>
      <c r="AG35" s="25"/>
      <c r="AH35" s="144"/>
      <c r="AI35" s="25"/>
      <c r="AJ35" s="25"/>
    </row>
    <row r="36" ht="20.05" customHeight="1">
      <c r="S36" s="145"/>
      <c r="T36" s="68"/>
      <c r="U36" s="18"/>
      <c r="V36" s="145"/>
      <c r="W36" s="68"/>
      <c r="X36" s="68"/>
      <c r="Y36" s="145"/>
      <c r="Z36" s="68"/>
      <c r="AA36" s="68"/>
      <c r="AB36" s="145"/>
      <c r="AC36" s="68"/>
      <c r="AD36" s="68"/>
      <c r="AE36" s="145"/>
      <c r="AF36" s="68"/>
      <c r="AG36" s="68"/>
      <c r="AH36" s="145"/>
      <c r="AI36" s="68"/>
      <c r="AJ36" s="68"/>
    </row>
    <row r="37" ht="20.05" customHeight="1">
      <c r="S37" s="144"/>
      <c r="T37" s="25"/>
      <c r="U37" s="14"/>
      <c r="V37" s="144"/>
      <c r="W37" s="25"/>
      <c r="X37" s="25"/>
      <c r="Y37" s="144"/>
      <c r="Z37" s="25"/>
      <c r="AA37" s="25"/>
      <c r="AB37" s="144"/>
      <c r="AC37" s="25"/>
      <c r="AD37" s="25"/>
      <c r="AE37" s="144"/>
      <c r="AF37" s="25"/>
      <c r="AG37" s="25"/>
      <c r="AH37" s="144"/>
      <c r="AI37" s="25"/>
      <c r="AJ37" s="25"/>
    </row>
    <row r="38" ht="20.05" customHeight="1">
      <c r="S38" s="145"/>
      <c r="T38" s="68"/>
      <c r="U38" s="18"/>
      <c r="V38" s="145"/>
      <c r="W38" s="68"/>
      <c r="X38" s="68"/>
      <c r="Y38" s="145"/>
      <c r="Z38" s="68"/>
      <c r="AA38" s="68"/>
      <c r="AB38" s="145"/>
      <c r="AC38" s="68"/>
      <c r="AD38" s="68"/>
      <c r="AE38" s="145"/>
      <c r="AF38" s="68"/>
      <c r="AG38" s="68"/>
      <c r="AH38" s="145"/>
      <c r="AI38" s="68"/>
      <c r="AJ38" s="68"/>
    </row>
    <row r="39" ht="20.05" customHeight="1">
      <c r="S39" s="144"/>
      <c r="T39" s="25"/>
      <c r="U39" s="14"/>
      <c r="V39" s="144"/>
      <c r="W39" s="25"/>
      <c r="X39" s="25"/>
      <c r="Y39" s="144"/>
      <c r="Z39" s="25"/>
      <c r="AA39" s="25"/>
      <c r="AB39" s="144"/>
      <c r="AC39" s="25"/>
      <c r="AD39" s="25"/>
      <c r="AE39" s="144"/>
      <c r="AF39" s="25"/>
      <c r="AG39" s="25"/>
      <c r="AH39" s="144"/>
      <c r="AI39" s="25"/>
      <c r="AJ39" s="25"/>
    </row>
    <row r="40" ht="20.05" customHeight="1">
      <c r="S40" s="145"/>
      <c r="T40" s="68"/>
      <c r="U40" s="18"/>
      <c r="V40" s="145"/>
      <c r="W40" s="68"/>
      <c r="X40" s="68"/>
      <c r="Y40" s="145"/>
      <c r="Z40" s="68"/>
      <c r="AA40" s="68"/>
      <c r="AB40" s="145"/>
      <c r="AC40" s="68"/>
      <c r="AD40" s="68"/>
      <c r="AE40" s="145"/>
      <c r="AF40" s="68"/>
      <c r="AG40" s="68"/>
      <c r="AH40" s="145"/>
      <c r="AI40" s="68"/>
      <c r="AJ40" s="68"/>
    </row>
    <row r="41" ht="20.05" customHeight="1">
      <c r="S41" s="144"/>
      <c r="T41" s="25"/>
      <c r="U41" s="14"/>
      <c r="V41" s="144"/>
      <c r="W41" s="25"/>
      <c r="X41" s="25"/>
      <c r="Y41" s="144"/>
      <c r="Z41" s="25"/>
      <c r="AA41" s="25"/>
      <c r="AB41" s="144"/>
      <c r="AC41" s="25"/>
      <c r="AD41" s="25"/>
      <c r="AE41" s="144"/>
      <c r="AF41" s="25"/>
      <c r="AG41" s="25"/>
      <c r="AH41" s="144"/>
      <c r="AI41" s="25"/>
      <c r="AJ41" s="25"/>
    </row>
    <row r="42" ht="20.05" customHeight="1">
      <c r="S42" s="145"/>
      <c r="T42" s="68"/>
      <c r="U42" s="18"/>
      <c r="V42" s="145"/>
      <c r="W42" s="68"/>
      <c r="X42" s="68"/>
      <c r="Y42" s="145"/>
      <c r="Z42" s="68"/>
      <c r="AA42" s="68"/>
      <c r="AB42" s="145"/>
      <c r="AC42" s="68"/>
      <c r="AD42" s="68"/>
      <c r="AE42" s="145"/>
      <c r="AF42" s="68"/>
      <c r="AG42" s="68"/>
      <c r="AH42" s="145"/>
      <c r="AI42" s="68"/>
      <c r="AJ42" s="68"/>
    </row>
    <row r="43" ht="20.05" customHeight="1">
      <c r="S43" s="144"/>
      <c r="T43" s="25"/>
      <c r="U43" s="14"/>
      <c r="V43" s="144"/>
      <c r="W43" s="25"/>
      <c r="X43" s="25"/>
      <c r="Y43" s="144"/>
      <c r="Z43" s="25"/>
      <c r="AA43" s="25"/>
      <c r="AB43" s="144"/>
      <c r="AC43" s="25"/>
      <c r="AD43" s="25"/>
      <c r="AE43" s="144"/>
      <c r="AF43" s="25"/>
      <c r="AG43" s="25"/>
      <c r="AH43" s="144"/>
      <c r="AI43" s="25"/>
      <c r="AJ43" s="25"/>
    </row>
    <row r="44" ht="20.05" customHeight="1">
      <c r="S44" s="145"/>
      <c r="T44" s="68"/>
      <c r="U44" s="18"/>
      <c r="V44" s="145"/>
      <c r="W44" s="68"/>
      <c r="X44" s="68"/>
      <c r="Y44" s="145"/>
      <c r="Z44" s="68"/>
      <c r="AA44" s="68"/>
      <c r="AB44" s="145"/>
      <c r="AC44" s="68"/>
      <c r="AD44" s="68"/>
      <c r="AE44" s="145"/>
      <c r="AF44" s="68"/>
      <c r="AG44" s="68"/>
      <c r="AH44" s="145"/>
      <c r="AI44" s="68"/>
      <c r="AJ44" s="68"/>
    </row>
    <row r="45" ht="20.05" customHeight="1">
      <c r="S45" s="144"/>
      <c r="T45" s="25"/>
      <c r="U45" s="14"/>
      <c r="V45" s="144"/>
      <c r="W45" s="25"/>
      <c r="X45" s="25"/>
      <c r="Y45" s="144"/>
      <c r="Z45" s="25"/>
      <c r="AA45" s="25"/>
      <c r="AB45" s="144"/>
      <c r="AC45" s="25"/>
      <c r="AD45" s="25"/>
      <c r="AE45" s="144"/>
      <c r="AF45" s="25"/>
      <c r="AG45" s="25"/>
      <c r="AH45" s="144"/>
      <c r="AI45" s="25"/>
      <c r="AJ45" s="25"/>
    </row>
    <row r="46" ht="20.05" customHeight="1">
      <c r="S46" s="145"/>
      <c r="T46" s="68"/>
      <c r="U46" s="18"/>
      <c r="V46" s="145"/>
      <c r="W46" s="68"/>
      <c r="X46" s="68"/>
      <c r="Y46" s="145"/>
      <c r="Z46" s="68"/>
      <c r="AA46" s="68"/>
      <c r="AB46" s="145"/>
      <c r="AC46" s="68"/>
      <c r="AD46" s="68"/>
      <c r="AE46" s="145"/>
      <c r="AF46" s="68"/>
      <c r="AG46" s="68"/>
      <c r="AH46" s="145"/>
      <c r="AI46" s="68"/>
      <c r="AJ46" s="68"/>
    </row>
    <row r="47" ht="20.05" customHeight="1">
      <c r="S47" s="144"/>
      <c r="T47" s="25"/>
      <c r="U47" s="14"/>
      <c r="V47" s="144"/>
      <c r="W47" s="25"/>
      <c r="X47" s="25"/>
      <c r="Y47" s="144"/>
      <c r="Z47" s="25"/>
      <c r="AA47" s="25"/>
      <c r="AB47" s="144"/>
      <c r="AC47" s="25"/>
      <c r="AD47" s="25"/>
      <c r="AE47" s="144"/>
      <c r="AF47" s="25"/>
      <c r="AG47" s="25"/>
      <c r="AH47" s="144"/>
      <c r="AI47" s="25"/>
      <c r="AJ47" s="25"/>
    </row>
    <row r="48" ht="20.05" customHeight="1">
      <c r="S48" s="145"/>
      <c r="T48" s="68"/>
      <c r="U48" s="18"/>
      <c r="V48" s="145"/>
      <c r="W48" s="68"/>
      <c r="X48" s="68"/>
      <c r="Y48" s="145"/>
      <c r="Z48" s="68"/>
      <c r="AA48" s="68"/>
      <c r="AB48" s="145"/>
      <c r="AC48" s="68"/>
      <c r="AD48" s="68"/>
      <c r="AE48" s="145"/>
      <c r="AF48" s="68"/>
      <c r="AG48" s="68"/>
      <c r="AH48" s="145"/>
      <c r="AI48" s="68"/>
      <c r="AJ48" s="68"/>
    </row>
    <row r="49" ht="20.05" customHeight="1">
      <c r="S49" s="144"/>
      <c r="T49" s="25"/>
      <c r="U49" s="14"/>
      <c r="V49" s="144"/>
      <c r="W49" s="25"/>
      <c r="X49" s="25"/>
      <c r="Y49" s="144"/>
      <c r="Z49" s="25"/>
      <c r="AA49" s="25"/>
      <c r="AB49" s="144"/>
      <c r="AC49" s="25"/>
      <c r="AD49" s="25"/>
      <c r="AE49" s="144"/>
      <c r="AF49" s="25"/>
      <c r="AG49" s="25"/>
      <c r="AH49" s="144"/>
      <c r="AI49" s="25"/>
      <c r="AJ49" s="25"/>
    </row>
    <row r="50" ht="20.05" customHeight="1">
      <c r="S50" s="145"/>
      <c r="T50" s="68"/>
      <c r="U50" s="18"/>
      <c r="V50" s="145"/>
      <c r="W50" s="68"/>
      <c r="X50" s="68"/>
      <c r="Y50" s="145"/>
      <c r="Z50" s="68"/>
      <c r="AA50" s="68"/>
      <c r="AB50" s="145"/>
      <c r="AC50" s="68"/>
      <c r="AD50" s="68"/>
      <c r="AE50" s="145"/>
      <c r="AF50" s="68"/>
      <c r="AG50" s="68"/>
      <c r="AH50" s="145"/>
      <c r="AI50" s="68"/>
      <c r="AJ50" s="68"/>
    </row>
    <row r="51" ht="20.05" customHeight="1">
      <c r="S51" s="25"/>
      <c r="T51" t="s" s="146">
        <v>77</v>
      </c>
      <c r="U51" s="14">
        <f>SUM(U30:U50)</f>
        <v>5</v>
      </c>
      <c r="V51" s="25"/>
      <c r="W51" t="s" s="146">
        <v>78</v>
      </c>
      <c r="X51" s="14">
        <f>SUM(X30:X50)</f>
        <v>5</v>
      </c>
      <c r="Y51" s="25"/>
      <c r="Z51" t="s" s="146">
        <v>79</v>
      </c>
      <c r="AA51" s="14">
        <f>SUM(AA30:AA50)</f>
        <v>5</v>
      </c>
      <c r="AB51" s="25"/>
      <c r="AC51" t="s" s="146">
        <v>80</v>
      </c>
      <c r="AD51" s="14">
        <f>SUM(AD30:AD50)</f>
        <v>5</v>
      </c>
      <c r="AE51" s="25"/>
      <c r="AF51" t="s" s="146">
        <v>81</v>
      </c>
      <c r="AG51" s="14">
        <f>SUM(AG30:AG50)</f>
        <v>5</v>
      </c>
      <c r="AH51" s="25"/>
      <c r="AI51" t="s" s="146">
        <v>82</v>
      </c>
      <c r="AJ51" s="14">
        <f>SUM(AJ30:AJ50)</f>
        <v>5</v>
      </c>
    </row>
    <row r="52" ht="20.05" customHeight="1">
      <c r="S52" s="68"/>
      <c r="T52" t="s" s="147">
        <v>74</v>
      </c>
      <c r="U52" s="18">
        <f>AVERAGE(U51,R24,O24,L24,I24,F24,C24)</f>
        <v>11.4285714285714</v>
      </c>
      <c r="V52" s="68"/>
      <c r="W52" t="s" s="147">
        <v>74</v>
      </c>
      <c r="X52" s="18">
        <f>AVERAGE(X51,U51,R24,O24,L24,I24,F24,C24)</f>
        <v>10.625</v>
      </c>
      <c r="Y52" s="68"/>
      <c r="Z52" t="s" s="147">
        <v>74</v>
      </c>
      <c r="AA52" s="18">
        <f>AVERAGE(AA51,X51,U51,R24,O24,L24,I24,F24,C24)</f>
        <v>10</v>
      </c>
      <c r="AB52" s="68"/>
      <c r="AC52" t="s" s="147">
        <v>74</v>
      </c>
      <c r="AD52" s="18">
        <f>AVERAGE(AD51,AA51,X51,U51,R24,O24,L24,I24,F24,C24)</f>
        <v>9.5</v>
      </c>
      <c r="AE52" s="68"/>
      <c r="AF52" t="s" s="147">
        <v>74</v>
      </c>
      <c r="AG52" s="18">
        <f>AVERAGE(AG51,AD51,AA51,X51,U51,R24,O24,L24,I24,F24,C24)</f>
        <v>9.09090909090909</v>
      </c>
      <c r="AH52" s="68"/>
      <c r="AI52" t="s" s="147">
        <v>74</v>
      </c>
      <c r="AJ52" s="18">
        <f>AVERAGE(AJ51,AG51,AD51,AA51,X51,U51,R24,O24,L24,I24,F24,C24)</f>
        <v>8.75</v>
      </c>
    </row>
    <row r="53" ht="20.05" customHeight="1">
      <c r="S53" s="25"/>
      <c r="T53" t="s" s="146">
        <v>75</v>
      </c>
      <c r="U53" s="14">
        <f>STDEVP(U51,R24,O24,L24,I24,F24,C24)</f>
        <v>15.7467197750347</v>
      </c>
      <c r="V53" s="25"/>
      <c r="W53" t="s" s="146">
        <v>75</v>
      </c>
      <c r="X53" s="14">
        <f>STDEVP(X51,U51,R24,O24,L24,I24,F24,C24)</f>
        <v>14.8823511247383</v>
      </c>
      <c r="Y53" s="25"/>
      <c r="Z53" t="s" s="146">
        <v>75</v>
      </c>
      <c r="AA53" s="14">
        <f>STDEVP(AA51,X51,U51,R24,O24,L24,I24,F24,C24)</f>
        <v>14.142135623731</v>
      </c>
      <c r="AB53" s="25"/>
      <c r="AC53" t="s" s="146">
        <v>75</v>
      </c>
      <c r="AD53" s="14">
        <f>STDEVP(AD51,AA51,X51,U51,R24,O24,L24,I24,F24,C24)</f>
        <v>13.5</v>
      </c>
      <c r="AE53" s="25"/>
      <c r="AF53" t="s" s="146">
        <v>75</v>
      </c>
      <c r="AG53" s="14">
        <f>STDEVP(AG51,AD51,AA51,X51,U51,R24,O24,L24,I24,F24,C24)</f>
        <v>12.9365904279616</v>
      </c>
      <c r="AH53" s="25"/>
      <c r="AI53" t="s" s="146">
        <v>75</v>
      </c>
      <c r="AJ53" s="14">
        <f>STDEVP(AJ51,AG51,AD51,AA51,X51,U51,R24,O24,L24,I24,F24,C24)</f>
        <v>12.4373429638327</v>
      </c>
    </row>
  </sheetData>
  <mergeCells count="2">
    <mergeCell ref="A1:R1"/>
    <mergeCell ref="S28:AJ28"/>
  </mergeCells>
  <conditionalFormatting sqref="A3 D3 G3 J3 M3 P3 A4:A6">
    <cfRule type="timePeriod" dxfId="5" priority="1" stopIfTrue="1" timePeriod="today">
      <formula>AND(A3&gt;=TODAY(),A3&lt;TODAY()+1)</formula>
    </cfRule>
  </conditionalFormatting>
  <conditionalFormatting sqref="S30">
    <cfRule type="timePeriod" dxfId="6" priority="1" stopIfTrue="1" timePeriod="today">
      <formula>AND(S30&gt;=TODAY(),S30&lt;TODAY()+1)</formula>
    </cfRule>
  </conditionalFormatting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G15"/>
  <sheetViews>
    <sheetView workbookViewId="0" showGridLines="0" defaultGridColor="1">
      <pane topLeftCell="B2" xSplit="1" ySplit="1" activePane="bottomRight" state="frozen"/>
    </sheetView>
  </sheetViews>
  <sheetFormatPr defaultColWidth="16.3333" defaultRowHeight="19.9" customHeight="1" outlineLevelRow="0" outlineLevelCol="0"/>
  <cols>
    <col min="1" max="1" width="15" style="159" customWidth="1"/>
    <col min="2" max="2" width="5.85156" style="159" customWidth="1"/>
    <col min="3" max="3" width="5.67188" style="159" customWidth="1"/>
    <col min="4" max="6" width="7.5" style="159" customWidth="1"/>
    <col min="7" max="10" width="5.67188" style="159" customWidth="1"/>
    <col min="11" max="32" width="6.67188" style="159" customWidth="1"/>
    <col min="33" max="33" width="7.5" style="159" customWidth="1"/>
    <col min="34" max="16384" width="16.3516" style="159" customWidth="1"/>
  </cols>
  <sheetData>
    <row r="1" ht="20.7" customHeight="1">
      <c r="A1" s="3">
        <v>2025</v>
      </c>
      <c r="B1" s="65">
        <v>45658</v>
      </c>
      <c r="C1" s="65">
        <v>45659</v>
      </c>
      <c r="D1" s="65">
        <v>45660</v>
      </c>
      <c r="E1" s="65">
        <f>D$1+1</f>
        <v>45661</v>
      </c>
      <c r="F1" s="65">
        <f>E$1+1</f>
        <v>45662</v>
      </c>
      <c r="G1" s="65">
        <f>F$1+1</f>
        <v>45663</v>
      </c>
      <c r="H1" s="65">
        <f>G$1+1</f>
        <v>45664</v>
      </c>
      <c r="I1" s="65">
        <f>H$1+1</f>
        <v>45665</v>
      </c>
      <c r="J1" s="65">
        <f>I$1+1</f>
        <v>45666</v>
      </c>
      <c r="K1" s="65">
        <f>J$1+1</f>
        <v>45667</v>
      </c>
      <c r="L1" s="65">
        <f>K$1+1</f>
        <v>45668</v>
      </c>
      <c r="M1" s="65">
        <f>L$1+1</f>
        <v>45669</v>
      </c>
      <c r="N1" s="65">
        <f>M$1+1</f>
        <v>45670</v>
      </c>
      <c r="O1" s="65">
        <f>N$1+1</f>
        <v>45671</v>
      </c>
      <c r="P1" s="65">
        <f>O$1+1</f>
        <v>45672</v>
      </c>
      <c r="Q1" s="65">
        <f>P$1+1</f>
        <v>45673</v>
      </c>
      <c r="R1" s="65">
        <f>Q$1+1</f>
        <v>45674</v>
      </c>
      <c r="S1" s="65">
        <f>R$1+1</f>
        <v>45675</v>
      </c>
      <c r="T1" s="65">
        <f>S$1+1</f>
        <v>45676</v>
      </c>
      <c r="U1" s="65">
        <f>T$1+1</f>
        <v>45677</v>
      </c>
      <c r="V1" s="65">
        <f>U$1+1</f>
        <v>45678</v>
      </c>
      <c r="W1" s="65">
        <f>V$1+1</f>
        <v>45679</v>
      </c>
      <c r="X1" s="65">
        <f>W$1+1</f>
        <v>45680</v>
      </c>
      <c r="Y1" s="65">
        <f>X$1+1</f>
        <v>45681</v>
      </c>
      <c r="Z1" s="65">
        <f>Y$1+1</f>
        <v>45682</v>
      </c>
      <c r="AA1" s="65">
        <f>Z$1+1</f>
        <v>45683</v>
      </c>
      <c r="AB1" s="65">
        <f>AA$1+1</f>
        <v>45684</v>
      </c>
      <c r="AC1" s="65">
        <f>AB$1+1</f>
        <v>45685</v>
      </c>
      <c r="AD1" s="65">
        <f>AC$1+1</f>
        <v>45686</v>
      </c>
      <c r="AE1" s="65">
        <f>AD$1+1</f>
        <v>45687</v>
      </c>
      <c r="AF1" s="160">
        <f>AE$1+1</f>
        <v>45688</v>
      </c>
      <c r="AG1" t="s" s="6">
        <v>1</v>
      </c>
    </row>
    <row r="2" ht="20.7" customHeight="1">
      <c r="A2" s="161"/>
      <c r="B2" t="s" s="162">
        <v>87</v>
      </c>
      <c r="C2" t="s" s="154">
        <v>88</v>
      </c>
      <c r="D2" t="s" s="154">
        <v>89</v>
      </c>
      <c r="E2" t="s" s="154">
        <v>90</v>
      </c>
      <c r="F2" t="s" s="154">
        <v>91</v>
      </c>
      <c r="G2" t="s" s="154">
        <v>92</v>
      </c>
      <c r="H2" t="s" s="154">
        <v>93</v>
      </c>
      <c r="I2" t="s" s="154">
        <v>87</v>
      </c>
      <c r="J2" t="s" s="154">
        <v>88</v>
      </c>
      <c r="K2" t="s" s="154">
        <v>89</v>
      </c>
      <c r="L2" t="s" s="154">
        <v>90</v>
      </c>
      <c r="M2" t="s" s="154">
        <v>91</v>
      </c>
      <c r="N2" t="s" s="154">
        <v>92</v>
      </c>
      <c r="O2" t="s" s="154">
        <v>93</v>
      </c>
      <c r="P2" t="s" s="154">
        <v>87</v>
      </c>
      <c r="Q2" t="s" s="154">
        <v>88</v>
      </c>
      <c r="R2" t="s" s="154">
        <v>89</v>
      </c>
      <c r="S2" t="s" s="154">
        <v>90</v>
      </c>
      <c r="T2" t="s" s="154">
        <v>91</v>
      </c>
      <c r="U2" t="s" s="154">
        <v>92</v>
      </c>
      <c r="V2" t="s" s="154">
        <v>93</v>
      </c>
      <c r="W2" t="s" s="154">
        <v>87</v>
      </c>
      <c r="X2" t="s" s="154">
        <v>88</v>
      </c>
      <c r="Y2" t="s" s="154">
        <v>89</v>
      </c>
      <c r="Z2" t="s" s="154">
        <v>90</v>
      </c>
      <c r="AA2" t="s" s="154">
        <v>91</v>
      </c>
      <c r="AB2" t="s" s="154">
        <v>92</v>
      </c>
      <c r="AC2" t="s" s="154">
        <v>93</v>
      </c>
      <c r="AD2" t="s" s="154">
        <v>87</v>
      </c>
      <c r="AE2" t="s" s="154">
        <v>88</v>
      </c>
      <c r="AF2" t="s" s="163">
        <v>89</v>
      </c>
      <c r="AG2" s="31"/>
    </row>
    <row r="3" ht="20.7" customHeight="1">
      <c r="A3" t="s" s="12">
        <v>94</v>
      </c>
      <c r="B3" s="13"/>
      <c r="C3" s="14"/>
      <c r="D3" s="14">
        <f>'Pay_Leave'!P2</f>
        <v>0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>
        <f>'Pay_Leave'!P3</f>
        <v>0</v>
      </c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5">
        <f>'Pay_Leave'!P4</f>
        <v>0</v>
      </c>
      <c r="AG3" s="16">
        <f>SUM(B3:AF3)</f>
        <v>0</v>
      </c>
    </row>
    <row r="4" ht="20.7" customHeight="1">
      <c r="A4" t="s" s="12">
        <v>95</v>
      </c>
      <c r="B4" s="17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9"/>
      <c r="AG4" s="11">
        <f>SUM(B4:AF4)</f>
        <v>0</v>
      </c>
    </row>
    <row r="5" ht="20.7" customHeight="1">
      <c r="A5" s="23"/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5"/>
      <c r="AG5" s="16"/>
    </row>
    <row r="6" ht="20.7" customHeight="1">
      <c r="A6" t="s" s="12">
        <v>96</v>
      </c>
      <c r="B6" s="17">
        <f>SUM(B3:B4)</f>
        <v>0</v>
      </c>
      <c r="C6" s="18">
        <f>SUM(C3:C4)</f>
        <v>0</v>
      </c>
      <c r="D6" s="18">
        <f>SUM(D3:D4)</f>
        <v>0</v>
      </c>
      <c r="E6" s="18">
        <f>SUM(E3:E4)</f>
        <v>0</v>
      </c>
      <c r="F6" s="18">
        <f>SUM(F3:F4)</f>
        <v>0</v>
      </c>
      <c r="G6" s="18">
        <f>SUM(G3:G4)</f>
        <v>0</v>
      </c>
      <c r="H6" s="18">
        <f>SUM(H3:H4)</f>
        <v>0</v>
      </c>
      <c r="I6" s="18">
        <f>SUM(I3:I4)</f>
        <v>0</v>
      </c>
      <c r="J6" s="18">
        <f>SUM(J3:J4)</f>
        <v>0</v>
      </c>
      <c r="K6" s="18">
        <f>SUM(K3:K4)</f>
        <v>0</v>
      </c>
      <c r="L6" s="18">
        <f>SUM(L3:L4)</f>
        <v>0</v>
      </c>
      <c r="M6" s="18">
        <f>SUM(M3:M4)</f>
        <v>0</v>
      </c>
      <c r="N6" s="18">
        <f>SUM(N3:N4)</f>
        <v>0</v>
      </c>
      <c r="O6" s="18">
        <f>SUM(O3:O4)</f>
        <v>0</v>
      </c>
      <c r="P6" s="18">
        <f>SUM(P3:P4)</f>
        <v>0</v>
      </c>
      <c r="Q6" s="18">
        <f>SUM(Q3:Q4)</f>
        <v>0</v>
      </c>
      <c r="R6" s="18">
        <f>SUM(R3:R4)</f>
        <v>0</v>
      </c>
      <c r="S6" s="18">
        <f>SUM(S3:S4)</f>
        <v>0</v>
      </c>
      <c r="T6" s="18">
        <f>SUM(T3:T4)</f>
        <v>0</v>
      </c>
      <c r="U6" s="18">
        <f>SUM(U3:U4)</f>
        <v>0</v>
      </c>
      <c r="V6" s="18">
        <f>SUM(V3:V4)</f>
        <v>0</v>
      </c>
      <c r="W6" s="18">
        <f>SUM(W3:W4)</f>
        <v>0</v>
      </c>
      <c r="X6" s="18">
        <f>SUM(X3:X4)</f>
        <v>0</v>
      </c>
      <c r="Y6" s="18">
        <f>SUM(Y3:Y4)</f>
        <v>0</v>
      </c>
      <c r="Z6" s="18">
        <f>SUM(Z3:Z4)</f>
        <v>0</v>
      </c>
      <c r="AA6" s="18">
        <f>SUM(AA3:AA4)</f>
        <v>0</v>
      </c>
      <c r="AB6" s="18">
        <f>SUM(AB3:AB4)</f>
        <v>0</v>
      </c>
      <c r="AC6" s="18">
        <f>SUM(AC3:AC4)</f>
        <v>0</v>
      </c>
      <c r="AD6" s="18">
        <f>SUM(AD3:AD4)</f>
        <v>0</v>
      </c>
      <c r="AE6" s="18">
        <f>SUM(AE3:AE4)</f>
        <v>0</v>
      </c>
      <c r="AF6" s="19">
        <f>SUM(AF3:AF4)</f>
        <v>0</v>
      </c>
      <c r="AG6" s="11">
        <f>SUM(AG3:AG4)</f>
        <v>0</v>
      </c>
    </row>
    <row r="7" ht="20.7" customHeight="1">
      <c r="A7" s="23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5"/>
      <c r="AG7" s="16"/>
    </row>
    <row r="8" ht="20.7" customHeight="1">
      <c r="A8" t="s" s="12">
        <v>97</v>
      </c>
      <c r="B8" s="17">
        <f>-SUMIF('CC1'!$A$3:$A$23,B$1,'CC1'!$C$3:$C$23)</f>
        <v>0</v>
      </c>
      <c r="C8" s="18">
        <f>-SUMIF('CC1'!$A$3:$A$23,C$1,'CC1'!$C$3:$C$23)</f>
        <v>0</v>
      </c>
      <c r="D8" s="18">
        <f>-SUMIF('CC1'!$A$3:$A$23,D$1,'CC1'!$C$3:$C$23)</f>
        <v>-5</v>
      </c>
      <c r="E8" s="18">
        <f>-SUMIF('CC1'!$A$3:$A$23,E$1,'CC1'!$C$3:$C$23)</f>
        <v>-10</v>
      </c>
      <c r="F8" s="18">
        <f>-SUMIF('CC1'!$A$3:$A$23,F$1,'CC1'!$C$3:$C$23)</f>
        <v>-35</v>
      </c>
      <c r="G8" s="18">
        <f>-SUMIF('CC1'!$A$3:$A$23,G$1,'CC1'!$C$3:$C$23)</f>
        <v>0</v>
      </c>
      <c r="H8" s="18">
        <f>-SUMIF('CC1'!$A$3:$A$23,H$1,'CC1'!$C$3:$C$23)</f>
        <v>0</v>
      </c>
      <c r="I8" s="18">
        <f>-SUMIF('CC1'!$A$3:$A$23,I$1,'CC1'!$C$3:$C$23)</f>
        <v>0</v>
      </c>
      <c r="J8" s="18">
        <f>-SUMIF('CC1'!$A$3:$A$23,J$1,'CC1'!$C$3:$C$23)</f>
        <v>0</v>
      </c>
      <c r="K8" s="18">
        <f>-SUMIF('CC1'!$A$3:$A$23,K$1,'CC1'!$C$3:$C$23)</f>
        <v>0</v>
      </c>
      <c r="L8" s="18">
        <f>-SUMIF('CC1'!$A$3:$A$23,L$1,'CC1'!$C$3:$C$23)</f>
        <v>0</v>
      </c>
      <c r="M8" s="18">
        <f>-SUMIF('CC1'!$A$3:$A$23,M$1,'CC1'!$C$3:$C$23)</f>
        <v>0</v>
      </c>
      <c r="N8" s="18">
        <f>-SUMIF('CC1'!$A$3:$A$23,N$1,'CC1'!$C$3:$C$23)</f>
        <v>0</v>
      </c>
      <c r="O8" s="18">
        <f>-SUMIF('CC1'!$A$3:$A$23,O$1,'CC1'!$C$3:$C$23)</f>
        <v>0</v>
      </c>
      <c r="P8" s="18">
        <f>-SUMIF('CC1'!$A$3:$A$23,P$1,'CC1'!$C$3:$C$23)</f>
        <v>0</v>
      </c>
      <c r="Q8" s="18">
        <f>-SUMIF('CC1'!$A$3:$A$23,Q$1,'CC1'!$C$3:$C$23)</f>
        <v>0</v>
      </c>
      <c r="R8" s="18">
        <f>-SUMIF('CC1'!$A$3:$A$23,R$1,'CC1'!$C$3:$C$23)</f>
        <v>0</v>
      </c>
      <c r="S8" s="18">
        <f>-SUMIF('CC1'!$A$3:$A$23,S$1,'CC1'!$C$3:$C$23)</f>
        <v>0</v>
      </c>
      <c r="T8" s="18">
        <f>-SUMIF('CC1'!$A$3:$A$23,T$1,'CC1'!$C$3:$C$23)</f>
        <v>0</v>
      </c>
      <c r="U8" s="18">
        <f>-SUMIF('CC1'!$A$3:$A$23,U$1,'CC1'!$C$3:$C$23)</f>
        <v>0</v>
      </c>
      <c r="V8" s="18">
        <f>-SUMIF('CC1'!$A$3:$A$23,V$1,'CC1'!$C$3:$C$23)</f>
        <v>0</v>
      </c>
      <c r="W8" s="18">
        <f>-SUMIF('CC1'!$A$3:$A$23,W$1,'CC1'!$C$3:$C$23)</f>
        <v>0</v>
      </c>
      <c r="X8" s="18">
        <f>-SUMIF('CC1'!$A$3:$A$23,X$1,'CC1'!$C$3:$C$23)</f>
        <v>0</v>
      </c>
      <c r="Y8" s="18">
        <f>-SUMIF('CC1'!$A$3:$A$23,Y$1,'CC1'!$C$3:$C$23)</f>
        <v>0</v>
      </c>
      <c r="Z8" s="18">
        <f>-SUMIF('CC1'!$A$3:$A$23,Z$1,'CC1'!$C$3:$C$23)</f>
        <v>0</v>
      </c>
      <c r="AA8" s="18">
        <f>-SUMIF('CC1'!$A$3:$A$23,AA$1,'CC1'!$C$3:$C$23)</f>
        <v>0</v>
      </c>
      <c r="AB8" s="18">
        <f>-SUMIF('CC1'!$A$3:$A$23,AB$1,'CC1'!$C$3:$C$23)</f>
        <v>0</v>
      </c>
      <c r="AC8" s="18">
        <f>-SUMIF('CC1'!$A$3:$A$23,AC$1,'CC1'!$C$3:$C$23)</f>
        <v>0</v>
      </c>
      <c r="AD8" s="18">
        <f>-SUMIF('CC1'!$A$3:$A$23,AD$1,'CC1'!$C$3:$C$23)</f>
        <v>0</v>
      </c>
      <c r="AE8" s="18">
        <f>-SUMIF('CC1'!$A$3:$A$23,AE$1,'CC1'!$C$3:$C$23)</f>
        <v>0</v>
      </c>
      <c r="AF8" s="19">
        <f>-SUMIF('CC1'!$A$3:$A$23,AF$1,'CC1'!$C$3:$C$23)</f>
        <v>0</v>
      </c>
      <c r="AG8" s="11">
        <f>SUM(B8:AF8)</f>
        <v>-50</v>
      </c>
    </row>
    <row r="9" ht="20.7" customHeight="1">
      <c r="A9" t="s" s="12">
        <v>98</v>
      </c>
      <c r="B9" s="13">
        <f>-SUMIF('CC2'!$A$3:$A$23,B$1,'CC2'!$C$3:$C$23)</f>
        <v>0</v>
      </c>
      <c r="C9" s="14">
        <f>-SUMIF('CC2'!$A$3:$A$23,C$1,'CC2'!$C$3:$C$23)</f>
        <v>0</v>
      </c>
      <c r="D9" s="14">
        <f>-SUMIF('CC2'!$A$3:$A$23,D$1,'CC2'!$C$3:$C$23)</f>
        <v>-23</v>
      </c>
      <c r="E9" s="14">
        <f>-SUMIF('CC2'!$A$3:$A$23,E$1,'CC2'!$C$3:$C$23)</f>
        <v>0</v>
      </c>
      <c r="F9" s="14">
        <f>-SUMIF('CC2'!$A$3:$A$23,F$1,'CC2'!$C$3:$C$23)</f>
        <v>0</v>
      </c>
      <c r="G9" s="14">
        <f>-SUMIF('CC2'!$A$3:$A$23,G$1,'CC2'!$C$3:$C$23)</f>
        <v>0</v>
      </c>
      <c r="H9" s="14">
        <f>-SUMIF('CC2'!$A$3:$A$23,H$1,'CC2'!$C$3:$C$23)</f>
        <v>0</v>
      </c>
      <c r="I9" s="14">
        <f>-SUMIF('CC2'!$A$3:$A$23,I$1,'CC2'!$C$3:$C$23)</f>
        <v>0</v>
      </c>
      <c r="J9" s="14">
        <f>-SUMIF('CC2'!$A$3:$A$23,J$1,'CC2'!$C$3:$C$23)</f>
        <v>0</v>
      </c>
      <c r="K9" s="14">
        <f>-SUMIF('CC2'!$A$3:$A$23,K$1,'CC2'!$C$3:$C$23)</f>
        <v>0</v>
      </c>
      <c r="L9" s="14">
        <f>-SUMIF('CC2'!$A$3:$A$23,L$1,'CC2'!$C$3:$C$23)</f>
        <v>0</v>
      </c>
      <c r="M9" s="14">
        <f>-SUMIF('CC2'!$A$3:$A$23,M$1,'CC2'!$C$3:$C$23)</f>
        <v>0</v>
      </c>
      <c r="N9" s="14">
        <f>-SUMIF('CC2'!$A$3:$A$23,N$1,'CC2'!$C$3:$C$23)</f>
        <v>0</v>
      </c>
      <c r="O9" s="14">
        <f>-SUMIF('CC2'!$A$3:$A$23,O$1,'CC2'!$C$3:$C$23)</f>
        <v>0</v>
      </c>
      <c r="P9" s="14">
        <f>-SUMIF('CC2'!$A$3:$A$23,P$1,'CC2'!$C$3:$C$23)</f>
        <v>0</v>
      </c>
      <c r="Q9" s="14">
        <f>-SUMIF('CC2'!$A$3:$A$23,Q$1,'CC2'!$C$3:$C$23)</f>
        <v>0</v>
      </c>
      <c r="R9" s="14">
        <f>-SUMIF('CC2'!$A$3:$A$23,R$1,'CC2'!$C$3:$C$23)</f>
        <v>0</v>
      </c>
      <c r="S9" s="14">
        <f>-SUMIF('CC2'!$A$3:$A$23,S$1,'CC2'!$C$3:$C$23)</f>
        <v>0</v>
      </c>
      <c r="T9" s="14">
        <f>-SUMIF('CC2'!$A$3:$A$23,T$1,'CC2'!$C$3:$C$23)</f>
        <v>0</v>
      </c>
      <c r="U9" s="14">
        <f>-SUMIF('CC2'!$A$3:$A$23,U$1,'CC2'!$C$3:$C$23)</f>
        <v>0</v>
      </c>
      <c r="V9" s="14">
        <f>-SUMIF('CC2'!$A$3:$A$23,V$1,'CC2'!$C$3:$C$23)</f>
        <v>0</v>
      </c>
      <c r="W9" s="14">
        <f>-SUMIF('CC2'!$A$3:$A$23,W$1,'CC2'!$C$3:$C$23)</f>
        <v>0</v>
      </c>
      <c r="X9" s="14">
        <f>-SUMIF('CC2'!$A$3:$A$23,X$1,'CC2'!$C$3:$C$23)</f>
        <v>0</v>
      </c>
      <c r="Y9" s="14">
        <f>-SUMIF('CC2'!$A$3:$A$23,Y$1,'CC2'!$C$3:$C$23)</f>
        <v>0</v>
      </c>
      <c r="Z9" s="14">
        <f>-SUMIF('CC2'!$A$3:$A$23,Z$1,'CC2'!$C$3:$C$23)</f>
        <v>0</v>
      </c>
      <c r="AA9" s="14">
        <f>-SUMIF('CC2'!$A$3:$A$23,AA$1,'CC2'!$C$3:$C$23)</f>
        <v>0</v>
      </c>
      <c r="AB9" s="14">
        <f>-SUMIF('CC2'!$A$3:$A$23,AB$1,'CC2'!$C$3:$C$23)</f>
        <v>0</v>
      </c>
      <c r="AC9" s="14">
        <f>-SUMIF('CC2'!$A$3:$A$23,AC$1,'CC2'!$C$3:$C$23)</f>
        <v>0</v>
      </c>
      <c r="AD9" s="14">
        <f>-SUMIF('CC2'!$A$3:$A$23,AD$1,'CC2'!$C$3:$C$23)</f>
        <v>0</v>
      </c>
      <c r="AE9" s="14">
        <f>-SUMIF('CC2'!$A$3:$A$23,AE$1,'CC2'!$C$3:$C$23)</f>
        <v>0</v>
      </c>
      <c r="AF9" s="15">
        <f>-SUMIF('CC2'!$A$3:$A$23,AF$1,'CC2'!$C$3:$C$23)</f>
        <v>0</v>
      </c>
      <c r="AG9" s="16">
        <f>SUM(B9:AF9)</f>
        <v>-23</v>
      </c>
    </row>
    <row r="10" ht="20.7" customHeight="1">
      <c r="A10" t="s" s="12">
        <v>99</v>
      </c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9"/>
      <c r="AG10" s="11">
        <f>SUM(B10:AF10)</f>
        <v>0</v>
      </c>
    </row>
    <row r="11" ht="20.7" customHeight="1">
      <c r="A11" t="s" s="12">
        <v>100</v>
      </c>
      <c r="B11" s="13">
        <f>-SUMIF('Checking1'!$A$3:$A$23,B$1,'Checking1'!$C$3:$C$23)</f>
        <v>0</v>
      </c>
      <c r="C11" s="14">
        <f>-SUMIF('Checking1'!$A$3:$A$23,C$1,'Checking1'!$C$3:$C$23)</f>
        <v>0</v>
      </c>
      <c r="D11" s="14">
        <f>-SUMIF('Checking1'!$A$3:$A$23,D$1,'Checking1'!$C$3:$C$23)</f>
        <v>0</v>
      </c>
      <c r="E11" s="14">
        <f>-SUMIF('Checking1'!$A$3:$A$23,E$1,'Checking1'!$C$3:$C$23)</f>
        <v>0</v>
      </c>
      <c r="F11" s="14">
        <f>-SUMIF('Checking1'!$A$3:$A$23,F$1,'Checking1'!$C$3:$C$23)</f>
        <v>0</v>
      </c>
      <c r="G11" s="14">
        <f>-SUMIF('Checking1'!$A$3:$A$23,G$1,'Checking1'!$C$3:$C$23)</f>
        <v>0</v>
      </c>
      <c r="H11" s="14">
        <f>-SUMIF('Checking1'!$A$3:$A$23,H$1,'Checking1'!$C$3:$C$23)</f>
        <v>0</v>
      </c>
      <c r="I11" s="14">
        <f>-SUMIF('Checking1'!$A$3:$A$23,I$1,'Checking1'!$C$3:$C$23)</f>
        <v>0</v>
      </c>
      <c r="J11" s="14">
        <f>-SUMIF('Checking1'!$A$3:$A$23,J$1,'Checking1'!$C$3:$C$23)</f>
        <v>0</v>
      </c>
      <c r="K11" s="14">
        <f>-SUMIF('Checking1'!$A$3:$A$23,K$1,'Checking1'!$C$3:$C$23)</f>
        <v>0</v>
      </c>
      <c r="L11" s="14">
        <f>-SUMIF('Checking1'!$A$3:$A$23,L$1,'Checking1'!$C$3:$C$23)</f>
        <v>0</v>
      </c>
      <c r="M11" s="14">
        <f>-SUMIF('Checking1'!$A$3:$A$23,M$1,'Checking1'!$C$3:$C$23)</f>
        <v>0</v>
      </c>
      <c r="N11" s="14">
        <f>-SUMIF('Checking1'!$A$3:$A$23,N$1,'Checking1'!$C$3:$C$23)</f>
        <v>0</v>
      </c>
      <c r="O11" s="14">
        <f>-SUMIF('Checking1'!$A$3:$A$23,O$1,'Checking1'!$C$3:$C$23)</f>
        <v>0</v>
      </c>
      <c r="P11" s="14">
        <f>-SUMIF('Checking1'!$A$3:$A$23,P$1,'Checking1'!$C$3:$C$23)</f>
        <v>0</v>
      </c>
      <c r="Q11" s="14">
        <f>-SUMIF('Checking1'!$A$3:$A$23,Q$1,'Checking1'!$C$3:$C$23)</f>
        <v>0</v>
      </c>
      <c r="R11" s="14">
        <f>-SUMIF('Checking1'!$A$3:$A$23,R$1,'Checking1'!$C$3:$C$23)</f>
        <v>0</v>
      </c>
      <c r="S11" s="14">
        <f>-SUMIF('Checking1'!$A$3:$A$23,S$1,'Checking1'!$C$3:$C$23)</f>
        <v>0</v>
      </c>
      <c r="T11" s="14">
        <f>-SUMIF('Checking1'!$A$3:$A$23,T$1,'Checking1'!$C$3:$C$23)</f>
        <v>0</v>
      </c>
      <c r="U11" s="14">
        <f>-SUMIF('Checking1'!$A$3:$A$23,U$1,'Checking1'!$C$3:$C$23)</f>
        <v>0</v>
      </c>
      <c r="V11" s="14">
        <f>-SUMIF('Checking1'!$A$3:$A$23,V$1,'Checking1'!$C$3:$C$23)</f>
        <v>0</v>
      </c>
      <c r="W11" s="14">
        <f>-SUMIF('Checking1'!$A$3:$A$23,W$1,'Checking1'!$C$3:$C$23)</f>
        <v>0</v>
      </c>
      <c r="X11" s="14">
        <f>-SUMIF('Checking1'!$A$3:$A$23,X$1,'Checking1'!$C$3:$C$23)</f>
        <v>0</v>
      </c>
      <c r="Y11" s="14">
        <f>-SUMIF('Checking1'!$A$3:$A$23,Y$1,'Checking1'!$C$3:$C$23)</f>
        <v>0</v>
      </c>
      <c r="Z11" s="14">
        <f>-SUMIF('Checking1'!$A$3:$A$23,Z$1,'Checking1'!$C$3:$C$23)</f>
        <v>0</v>
      </c>
      <c r="AA11" s="14">
        <f>-SUMIF('Checking1'!$A$3:$A$23,AA$1,'Checking1'!$C$3:$C$23)</f>
        <v>0</v>
      </c>
      <c r="AB11" s="14">
        <f>-SUMIF('Checking1'!$A$3:$A$23,AB$1,'Checking1'!$C$3:$C$23)</f>
        <v>0</v>
      </c>
      <c r="AC11" s="14">
        <f>-SUMIF('Checking1'!$A$3:$A$23,AC$1,'Checking1'!$C$3:$C$23)</f>
        <v>0</v>
      </c>
      <c r="AD11" s="14">
        <f>-SUMIF('Checking1'!$A$3:$A$23,AD$1,'Checking1'!$C$3:$C$23)</f>
        <v>0</v>
      </c>
      <c r="AE11" s="14">
        <f>-SUMIF('Checking1'!$A$3:$A$23,AE$1,'Checking1'!$C$3:$C$23)</f>
        <v>0</v>
      </c>
      <c r="AF11" s="15">
        <f>-SUMIF('Checking1'!$A$3:$A$23,AF$1,'Checking1'!$C$3:$C$23)</f>
        <v>0</v>
      </c>
      <c r="AG11" s="16">
        <f>SUM(B11:AF11)</f>
        <v>0</v>
      </c>
    </row>
    <row r="12" ht="20.7" customHeight="1">
      <c r="A12" s="23"/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9"/>
      <c r="AG12" s="11"/>
    </row>
    <row r="13" ht="20.7" customHeight="1">
      <c r="A13" t="s" s="12">
        <v>101</v>
      </c>
      <c r="B13" s="13">
        <f>SUM(B8:B11)</f>
        <v>0</v>
      </c>
      <c r="C13" s="14">
        <f>SUM(C8:C11)</f>
        <v>0</v>
      </c>
      <c r="D13" s="14">
        <f>SUM(D8:D11)</f>
        <v>-28</v>
      </c>
      <c r="E13" s="14">
        <f>SUM(E8:E11)</f>
        <v>-10</v>
      </c>
      <c r="F13" s="14">
        <f>SUM(F8:F11)</f>
        <v>-35</v>
      </c>
      <c r="G13" s="14">
        <f>SUM(G8:G11)</f>
        <v>0</v>
      </c>
      <c r="H13" s="14">
        <f>SUM(H8:H11)</f>
        <v>0</v>
      </c>
      <c r="I13" s="14">
        <f>SUM(I8:I11)</f>
        <v>0</v>
      </c>
      <c r="J13" s="14">
        <f>SUM(J8:J11)</f>
        <v>0</v>
      </c>
      <c r="K13" s="14">
        <f>SUM(K8:K11)</f>
        <v>0</v>
      </c>
      <c r="L13" s="14">
        <f>SUM(L8:L11)</f>
        <v>0</v>
      </c>
      <c r="M13" s="14">
        <f>SUM(M8:M11)</f>
        <v>0</v>
      </c>
      <c r="N13" s="14">
        <f>SUM(N8:N11)</f>
        <v>0</v>
      </c>
      <c r="O13" s="14">
        <f>SUM(O8:O11)</f>
        <v>0</v>
      </c>
      <c r="P13" s="14">
        <f>SUM(P8:P11)</f>
        <v>0</v>
      </c>
      <c r="Q13" s="14">
        <f>SUM(Q8:Q11)</f>
        <v>0</v>
      </c>
      <c r="R13" s="14">
        <f>SUM(R8:R11)</f>
        <v>0</v>
      </c>
      <c r="S13" s="14">
        <f>SUM(S8:S11)</f>
        <v>0</v>
      </c>
      <c r="T13" s="14">
        <f>SUM(T8:T11)</f>
        <v>0</v>
      </c>
      <c r="U13" s="14">
        <f>SUM(U8:U11)</f>
        <v>0</v>
      </c>
      <c r="V13" s="14">
        <f>SUM(V8:V11)</f>
        <v>0</v>
      </c>
      <c r="W13" s="14">
        <f>SUM(W8:W11)</f>
        <v>0</v>
      </c>
      <c r="X13" s="14">
        <f>SUM(X8:X11)</f>
        <v>0</v>
      </c>
      <c r="Y13" s="14">
        <f>SUM(Y8:Y11)</f>
        <v>0</v>
      </c>
      <c r="Z13" s="14">
        <f>SUM(Z8:Z11)</f>
        <v>0</v>
      </c>
      <c r="AA13" s="14">
        <f>SUM(AA8:AA11)</f>
        <v>0</v>
      </c>
      <c r="AB13" s="14">
        <f>SUM(AB8:AB11)</f>
        <v>0</v>
      </c>
      <c r="AC13" s="14">
        <f>SUM(AC8:AC11)</f>
        <v>0</v>
      </c>
      <c r="AD13" s="14">
        <f>SUM(AD8:AD11)</f>
        <v>0</v>
      </c>
      <c r="AE13" s="14">
        <f>SUM(AE8:AE11)</f>
        <v>0</v>
      </c>
      <c r="AF13" s="15">
        <f>SUM(AF8:AF11)</f>
        <v>0</v>
      </c>
      <c r="AG13" s="16">
        <f>SUM(AG8:AG11)</f>
        <v>-73</v>
      </c>
    </row>
    <row r="14" ht="20.7" customHeight="1">
      <c r="A14" s="23"/>
      <c r="B14" s="67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164"/>
      <c r="AG14" t="s" s="165">
        <v>102</v>
      </c>
    </row>
    <row r="15" ht="20.7" customHeight="1">
      <c r="A15" s="23"/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6"/>
      <c r="AG15" s="16">
        <f>SUM(AG13,AG6)</f>
        <v>-73</v>
      </c>
    </row>
  </sheetData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E15"/>
  <sheetViews>
    <sheetView workbookViewId="0" showGridLines="0" defaultGridColor="1">
      <pane topLeftCell="B2" xSplit="1" ySplit="1" activePane="bottomRight" state="frozen"/>
    </sheetView>
  </sheetViews>
  <sheetFormatPr defaultColWidth="16.3333" defaultRowHeight="19.9" customHeight="1" outlineLevelRow="0" outlineLevelCol="0"/>
  <cols>
    <col min="1" max="1" width="15" style="166" customWidth="1"/>
    <col min="2" max="10" width="5.85156" style="166" customWidth="1"/>
    <col min="11" max="28" width="6.85156" style="166" customWidth="1"/>
    <col min="29" max="30" width="7.5" style="166" customWidth="1"/>
    <col min="31" max="31" width="8.5" style="166" customWidth="1"/>
    <col min="32" max="16384" width="16.3516" style="166" customWidth="1"/>
  </cols>
  <sheetData>
    <row r="1" ht="20.7" customHeight="1">
      <c r="A1" s="64"/>
      <c r="B1" s="65">
        <v>45689</v>
      </c>
      <c r="C1" s="65">
        <v>45690</v>
      </c>
      <c r="D1" s="65">
        <v>45691</v>
      </c>
      <c r="E1" s="65">
        <v>45692</v>
      </c>
      <c r="F1" s="65">
        <v>45693</v>
      </c>
      <c r="G1" s="65">
        <v>45694</v>
      </c>
      <c r="H1" s="65">
        <v>45695</v>
      </c>
      <c r="I1" s="65">
        <v>45696</v>
      </c>
      <c r="J1" s="65">
        <v>45697</v>
      </c>
      <c r="K1" s="65">
        <v>45698</v>
      </c>
      <c r="L1" s="65">
        <v>45699</v>
      </c>
      <c r="M1" s="65">
        <v>45700</v>
      </c>
      <c r="N1" s="65">
        <v>45701</v>
      </c>
      <c r="O1" s="65">
        <v>45702</v>
      </c>
      <c r="P1" s="65">
        <v>45703</v>
      </c>
      <c r="Q1" s="65">
        <v>45704</v>
      </c>
      <c r="R1" s="65">
        <v>45705</v>
      </c>
      <c r="S1" s="65">
        <v>45706</v>
      </c>
      <c r="T1" s="65">
        <v>45707</v>
      </c>
      <c r="U1" s="65">
        <v>45708</v>
      </c>
      <c r="V1" s="65">
        <v>45709</v>
      </c>
      <c r="W1" s="65">
        <v>45710</v>
      </c>
      <c r="X1" s="65">
        <v>45711</v>
      </c>
      <c r="Y1" s="65">
        <v>45712</v>
      </c>
      <c r="Z1" s="65">
        <v>45713</v>
      </c>
      <c r="AA1" s="65">
        <v>45714</v>
      </c>
      <c r="AB1" s="65">
        <v>45715</v>
      </c>
      <c r="AC1" s="160">
        <v>45716</v>
      </c>
      <c r="AD1" t="s" s="6">
        <v>1</v>
      </c>
      <c r="AE1" t="s" s="6">
        <v>103</v>
      </c>
    </row>
    <row r="2" ht="20.7" customHeight="1">
      <c r="A2" s="161"/>
      <c r="B2" t="s" s="162">
        <v>104</v>
      </c>
      <c r="C2" t="s" s="154">
        <v>91</v>
      </c>
      <c r="D2" t="s" s="154">
        <v>92</v>
      </c>
      <c r="E2" t="s" s="154">
        <v>93</v>
      </c>
      <c r="F2" t="s" s="154">
        <v>87</v>
      </c>
      <c r="G2" t="s" s="154">
        <v>88</v>
      </c>
      <c r="H2" t="s" s="154">
        <v>89</v>
      </c>
      <c r="I2" t="s" s="154">
        <v>104</v>
      </c>
      <c r="J2" t="s" s="154">
        <v>91</v>
      </c>
      <c r="K2" t="s" s="154">
        <v>92</v>
      </c>
      <c r="L2" t="s" s="154">
        <v>93</v>
      </c>
      <c r="M2" t="s" s="154">
        <v>87</v>
      </c>
      <c r="N2" t="s" s="154">
        <v>88</v>
      </c>
      <c r="O2" t="s" s="154">
        <v>89</v>
      </c>
      <c r="P2" t="s" s="154">
        <v>104</v>
      </c>
      <c r="Q2" t="s" s="154">
        <v>91</v>
      </c>
      <c r="R2" t="s" s="154">
        <v>92</v>
      </c>
      <c r="S2" t="s" s="154">
        <v>93</v>
      </c>
      <c r="T2" t="s" s="154">
        <v>87</v>
      </c>
      <c r="U2" t="s" s="154">
        <v>88</v>
      </c>
      <c r="V2" t="s" s="154">
        <v>89</v>
      </c>
      <c r="W2" t="s" s="154">
        <v>104</v>
      </c>
      <c r="X2" t="s" s="154">
        <v>91</v>
      </c>
      <c r="Y2" t="s" s="154">
        <v>92</v>
      </c>
      <c r="Z2" t="s" s="154">
        <v>93</v>
      </c>
      <c r="AA2" t="s" s="154">
        <v>87</v>
      </c>
      <c r="AB2" t="s" s="154">
        <v>88</v>
      </c>
      <c r="AC2" t="s" s="163">
        <v>89</v>
      </c>
      <c r="AD2" s="31"/>
      <c r="AE2" s="31"/>
    </row>
    <row r="3" ht="20.7" customHeight="1">
      <c r="A3" t="s" s="12">
        <v>94</v>
      </c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5"/>
      <c r="AD3" s="16">
        <f>SUM(B3:AC3)</f>
        <v>0</v>
      </c>
      <c r="AE3" s="16">
        <f>SUM(AD3,'Jan 25'!AG3)</f>
        <v>0</v>
      </c>
    </row>
    <row r="4" ht="20.7" customHeight="1">
      <c r="A4" t="s" s="12">
        <v>95</v>
      </c>
      <c r="B4" s="17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9"/>
      <c r="AD4" s="11">
        <f>SUM(B4:AC4)</f>
        <v>0</v>
      </c>
      <c r="AE4" s="11">
        <f>SUM(AD4,'Jan 25'!AG4)</f>
        <v>0</v>
      </c>
    </row>
    <row r="5" ht="20.7" customHeight="1">
      <c r="A5" s="23"/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5"/>
      <c r="AD5" s="16"/>
      <c r="AE5" s="16"/>
    </row>
    <row r="6" ht="20.7" customHeight="1">
      <c r="A6" t="s" s="12">
        <v>96</v>
      </c>
      <c r="B6" s="17">
        <f>SUM(B3:B4)</f>
        <v>0</v>
      </c>
      <c r="C6" s="18">
        <f>SUM(C3:C4)</f>
        <v>0</v>
      </c>
      <c r="D6" s="18">
        <f>SUM(D3:D4)</f>
        <v>0</v>
      </c>
      <c r="E6" s="18">
        <f>SUM(E3:E4)</f>
        <v>0</v>
      </c>
      <c r="F6" s="18">
        <f>SUM(F3:F4)</f>
        <v>0</v>
      </c>
      <c r="G6" s="18">
        <f>SUM(G3:G4)</f>
        <v>0</v>
      </c>
      <c r="H6" s="18">
        <f>SUM(H3:H4)</f>
        <v>0</v>
      </c>
      <c r="I6" s="18">
        <f>SUM(I3:I4)</f>
        <v>0</v>
      </c>
      <c r="J6" s="18">
        <f>SUM(J3:J4)</f>
        <v>0</v>
      </c>
      <c r="K6" s="18">
        <f>SUM(K3:K4)</f>
        <v>0</v>
      </c>
      <c r="L6" s="18">
        <f>SUM(L3:L4)</f>
        <v>0</v>
      </c>
      <c r="M6" s="18">
        <f>SUM(M3:M4)</f>
        <v>0</v>
      </c>
      <c r="N6" s="18">
        <f>SUM(N3:N4)</f>
        <v>0</v>
      </c>
      <c r="O6" s="18">
        <f>SUM(O3:O4)</f>
        <v>0</v>
      </c>
      <c r="P6" s="18">
        <f>SUM(P3:P4)</f>
        <v>0</v>
      </c>
      <c r="Q6" s="18">
        <f>SUM(Q3:Q4)</f>
        <v>0</v>
      </c>
      <c r="R6" s="18">
        <f>SUM(R3:R4)</f>
        <v>0</v>
      </c>
      <c r="S6" s="18">
        <f>SUM(S3:S4)</f>
        <v>0</v>
      </c>
      <c r="T6" s="18">
        <f>SUM(T3:T4)</f>
        <v>0</v>
      </c>
      <c r="U6" s="18">
        <f>SUM(U3:U4)</f>
        <v>0</v>
      </c>
      <c r="V6" s="18">
        <f>SUM(V3:V4)</f>
        <v>0</v>
      </c>
      <c r="W6" s="18">
        <f>SUM(W3:W4)</f>
        <v>0</v>
      </c>
      <c r="X6" s="18">
        <f>SUM(X3:X4)</f>
        <v>0</v>
      </c>
      <c r="Y6" s="18">
        <f>SUM(Y3:Y4)</f>
        <v>0</v>
      </c>
      <c r="Z6" s="18">
        <f>SUM(Z3:Z4)</f>
        <v>0</v>
      </c>
      <c r="AA6" s="18">
        <f>SUM(AA3:AA4)</f>
        <v>0</v>
      </c>
      <c r="AB6" s="18">
        <f>SUM(AB3:AB4)</f>
        <v>0</v>
      </c>
      <c r="AC6" s="19">
        <f>SUM(AC3:AC4)</f>
        <v>0</v>
      </c>
      <c r="AD6" s="11">
        <f>SUM(AD3:AD4)</f>
        <v>0</v>
      </c>
      <c r="AE6" s="11">
        <f>SUM(AD6,'Jan 25'!AG6)</f>
        <v>0</v>
      </c>
    </row>
    <row r="7" ht="20.7" customHeight="1">
      <c r="A7" s="23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5"/>
      <c r="AD7" s="16"/>
      <c r="AE7" s="16"/>
    </row>
    <row r="8" ht="20.7" customHeight="1">
      <c r="A8" t="s" s="12">
        <v>97</v>
      </c>
      <c r="B8" s="17">
        <f>-SUMIF('CC1'!$D$3:$D$23,B$1,'CC1'!$F$3:$F$23)</f>
        <v>0</v>
      </c>
      <c r="C8" s="18">
        <f>-SUMIF('CC1'!$D$3:$D$23,C$1,'CC1'!$F$3:$F$23)</f>
        <v>0</v>
      </c>
      <c r="D8" s="18">
        <f>-SUMIF('CC1'!$D$3:$D$23,D$1,'CC1'!$F$3:$F$23)</f>
        <v>0</v>
      </c>
      <c r="E8" s="18">
        <f>-SUMIF('CC1'!$D$3:$D$23,E$1,'CC1'!$F$3:$F$23)</f>
        <v>0</v>
      </c>
      <c r="F8" s="18">
        <f>-SUMIF('CC1'!$D$3:$D$23,F$1,'CC1'!$F$3:$F$23)</f>
        <v>0</v>
      </c>
      <c r="G8" s="18">
        <f>-SUMIF('CC1'!$D$3:$D$23,G$1,'CC1'!$F$3:$F$23)</f>
        <v>0</v>
      </c>
      <c r="H8" s="18">
        <f>-SUMIF('CC1'!$D$3:$D$23,H$1,'CC1'!$F$3:$F$23)</f>
        <v>0</v>
      </c>
      <c r="I8" s="18">
        <f>-SUMIF('CC1'!$D$3:$D$23,I$1,'CC1'!$F$3:$F$23)</f>
        <v>0</v>
      </c>
      <c r="J8" s="18">
        <f>-SUMIF('CC1'!$D$3:$D$23,J$1,'CC1'!$F$3:$F$23)</f>
        <v>0</v>
      </c>
      <c r="K8" s="18">
        <f>-SUMIF('CC1'!$D$3:$D$23,K$1,'CC1'!$F$3:$F$23)</f>
        <v>0</v>
      </c>
      <c r="L8" s="18">
        <f>-SUMIF('CC1'!$D$3:$D$23,L$1,'CC1'!$F$3:$F$23)</f>
        <v>0</v>
      </c>
      <c r="M8" s="18">
        <f>-SUMIF('CC1'!$D$3:$D$23,M$1,'CC1'!$F$3:$F$23)</f>
        <v>0</v>
      </c>
      <c r="N8" s="18">
        <f>-SUMIF('CC1'!$D$3:$D$23,N$1,'CC1'!$F$3:$F$23)</f>
        <v>0</v>
      </c>
      <c r="O8" s="18">
        <f>-SUMIF('CC1'!$D$3:$D$23,O$1,'CC1'!$F$3:$F$23)</f>
        <v>-5</v>
      </c>
      <c r="P8" s="18">
        <f>-SUMIF('CC1'!$D$3:$D$23,P$1,'CC1'!$F$3:$F$23)</f>
        <v>0</v>
      </c>
      <c r="Q8" s="18">
        <f>-SUMIF('CC1'!$D$3:$D$23,Q$1,'CC1'!$F$3:$F$23)</f>
        <v>0</v>
      </c>
      <c r="R8" s="18">
        <f>-SUMIF('CC1'!$D$3:$D$23,R$1,'CC1'!$F$3:$F$23)</f>
        <v>0</v>
      </c>
      <c r="S8" s="18">
        <f>-SUMIF('CC1'!$D$3:$D$23,S$1,'CC1'!$F$3:$F$23)</f>
        <v>0</v>
      </c>
      <c r="T8" s="18">
        <f>-SUMIF('CC1'!$D$3:$D$23,T$1,'CC1'!$F$3:$F$23)</f>
        <v>0</v>
      </c>
      <c r="U8" s="18">
        <f>-SUMIF('CC1'!$D$3:$D$23,U$1,'CC1'!$F$3:$F$23)</f>
        <v>0</v>
      </c>
      <c r="V8" s="18">
        <f>-SUMIF('CC1'!$D$3:$D$23,V$1,'CC1'!$F$3:$F$23)</f>
        <v>0</v>
      </c>
      <c r="W8" s="18">
        <f>-SUMIF('CC1'!$D$3:$D$23,W$1,'CC1'!$F$3:$F$23)</f>
        <v>0</v>
      </c>
      <c r="X8" s="18">
        <f>-SUMIF('CC1'!$D$3:$D$23,X$1,'CC1'!$F$3:$F$23)</f>
        <v>0</v>
      </c>
      <c r="Y8" s="18">
        <f>-SUMIF('CC1'!$D$3:$D$23,Y$1,'CC1'!$F$3:$F$23)</f>
        <v>0</v>
      </c>
      <c r="Z8" s="18">
        <f>-SUMIF('CC1'!$D$3:$D$23,Z$1,'CC1'!$F$3:$F$23)</f>
        <v>0</v>
      </c>
      <c r="AA8" s="18">
        <f>-SUMIF('CC1'!$D$3:$D$23,AA$1,'CC1'!$F$3:$F$23)</f>
        <v>0</v>
      </c>
      <c r="AB8" s="18">
        <f>-SUMIF('CC1'!$D$3:$D$23,AB$1,'CC1'!$F$3:$F$23)</f>
        <v>0</v>
      </c>
      <c r="AC8" s="19">
        <f>-SUMIF('CC1'!$D$3:$D$23,AC$1,'CC1'!$F$3:$F$23)</f>
        <v>0</v>
      </c>
      <c r="AD8" s="11">
        <f>SUM(B8:AC8)</f>
        <v>-5</v>
      </c>
      <c r="AE8" s="11">
        <f>SUM(AD8,'Jan 25'!AG8)</f>
        <v>-55</v>
      </c>
    </row>
    <row r="9" ht="20.7" customHeight="1">
      <c r="A9" t="s" s="12">
        <v>98</v>
      </c>
      <c r="B9" s="13">
        <f>-SUMIF('CC2'!$D$3:$D$23,B$1,'CC2'!$F$3:$F$23)</f>
        <v>0</v>
      </c>
      <c r="C9" s="14">
        <f>-SUMIF('CC2'!$D$3:$D$23,C$1,'CC2'!$F$3:$F$23)</f>
        <v>0</v>
      </c>
      <c r="D9" s="14">
        <f>-SUMIF('CC2'!$D$3:$D$23,D$1,'CC2'!$F$3:$F$23)</f>
        <v>0</v>
      </c>
      <c r="E9" s="14">
        <f>-SUMIF('CC2'!$D$3:$D$23,E$1,'CC2'!$F$3:$F$23)</f>
        <v>0</v>
      </c>
      <c r="F9" s="14">
        <f>-SUMIF('CC2'!$D$3:$D$23,F$1,'CC2'!$F$3:$F$23)</f>
        <v>0</v>
      </c>
      <c r="G9" s="14">
        <f>-SUMIF('CC2'!$D$3:$D$23,G$1,'CC2'!$F$3:$F$23)</f>
        <v>0</v>
      </c>
      <c r="H9" s="14">
        <f>-SUMIF('CC2'!$D$3:$D$23,H$1,'CC2'!$F$3:$F$23)</f>
        <v>0</v>
      </c>
      <c r="I9" s="14">
        <f>-SUMIF('CC2'!$D$3:$D$23,I$1,'CC2'!$F$3:$F$23)</f>
        <v>0</v>
      </c>
      <c r="J9" s="14">
        <f>-SUMIF('CC2'!$D$3:$D$23,J$1,'CC2'!$F$3:$F$23)</f>
        <v>0</v>
      </c>
      <c r="K9" s="14">
        <f>-SUMIF('CC2'!$D$3:$D$23,K$1,'CC2'!$F$3:$F$23)</f>
        <v>0</v>
      </c>
      <c r="L9" s="14">
        <f>-SUMIF('CC2'!$D$3:$D$23,L$1,'CC2'!$F$3:$F$23)</f>
        <v>0</v>
      </c>
      <c r="M9" s="14">
        <f>-SUMIF('CC2'!$D$3:$D$23,M$1,'CC2'!$F$3:$F$23)</f>
        <v>0</v>
      </c>
      <c r="N9" s="14">
        <f>-SUMIF('CC2'!$D$3:$D$23,N$1,'CC2'!$F$3:$F$23)</f>
        <v>0</v>
      </c>
      <c r="O9" s="14">
        <f>-SUMIF('CC2'!$D$3:$D$23,O$1,'CC2'!$F$3:$F$23)</f>
        <v>0</v>
      </c>
      <c r="P9" s="14">
        <f>-SUMIF('CC2'!$D$3:$D$23,P$1,'CC2'!$F$3:$F$23)</f>
        <v>0</v>
      </c>
      <c r="Q9" s="14">
        <f>-SUMIF('CC2'!$D$3:$D$23,Q$1,'CC2'!$F$3:$F$23)</f>
        <v>0</v>
      </c>
      <c r="R9" s="14">
        <f>-SUMIF('CC2'!$D$3:$D$23,R$1,'CC2'!$F$3:$F$23)</f>
        <v>0</v>
      </c>
      <c r="S9" s="14">
        <f>-SUMIF('CC2'!$D$3:$D$23,S$1,'CC2'!$F$3:$F$23)</f>
        <v>0</v>
      </c>
      <c r="T9" s="14">
        <f>-SUMIF('CC2'!$D$3:$D$23,T$1,'CC2'!$F$3:$F$23)</f>
        <v>0</v>
      </c>
      <c r="U9" s="14">
        <f>-SUMIF('CC2'!$D$3:$D$23,U$1,'CC2'!$F$3:$F$23)</f>
        <v>0</v>
      </c>
      <c r="V9" s="14">
        <f>-SUMIF('CC2'!$D$3:$D$23,V$1,'CC2'!$F$3:$F$23)</f>
        <v>0</v>
      </c>
      <c r="W9" s="14">
        <f>-SUMIF('CC2'!$D$3:$D$23,W$1,'CC2'!$F$3:$F$23)</f>
        <v>0</v>
      </c>
      <c r="X9" s="14">
        <f>-SUMIF('CC2'!$D$3:$D$23,X$1,'CC2'!$F$3:$F$23)</f>
        <v>0</v>
      </c>
      <c r="Y9" s="14">
        <f>-SUMIF('CC2'!$D$3:$D$23,Y$1,'CC2'!$F$3:$F$23)</f>
        <v>0</v>
      </c>
      <c r="Z9" s="14">
        <f>-SUMIF('CC2'!$D$3:$D$23,Z$1,'CC2'!$F$3:$F$23)</f>
        <v>0</v>
      </c>
      <c r="AA9" s="14">
        <f>-SUMIF('CC2'!$D$3:$D$23,AA$1,'CC2'!$F$3:$F$23)</f>
        <v>0</v>
      </c>
      <c r="AB9" s="14">
        <f>-SUMIF('CC2'!$D$3:$D$23,AB$1,'CC2'!$F$3:$F$23)</f>
        <v>0</v>
      </c>
      <c r="AC9" s="15">
        <f>-SUMIF('CC2'!$D$3:$D$23,AC$1,'CC2'!$F$3:$F$23)</f>
        <v>-23</v>
      </c>
      <c r="AD9" s="16">
        <f>SUM(B9:AC9)</f>
        <v>-23</v>
      </c>
      <c r="AE9" s="16">
        <f>SUM(AD9,'Jan 25'!AG9)</f>
        <v>-46</v>
      </c>
    </row>
    <row r="10" ht="20.7" customHeight="1">
      <c r="A10" t="s" s="12">
        <v>99</v>
      </c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9"/>
      <c r="AD10" s="11">
        <f>SUM(B10:AC10)</f>
        <v>0</v>
      </c>
      <c r="AE10" s="11">
        <f>SUM(AD10,'Jan 25'!AG10)</f>
        <v>0</v>
      </c>
    </row>
    <row r="11" ht="20.7" customHeight="1">
      <c r="A11" t="s" s="12">
        <v>100</v>
      </c>
      <c r="B11" s="13">
        <f>-SUMIF('CC2'!$D$3:$D$23,B$1,'CC2'!$F$3:$F$23)</f>
        <v>0</v>
      </c>
      <c r="C11" s="14">
        <f>-SUMIF('CC2'!$D$3:$D$23,C$1,'CC2'!$F$3:$F$23)</f>
        <v>0</v>
      </c>
      <c r="D11" s="14">
        <f>-SUMIF('CC2'!$D$3:$D$23,D$1,'CC2'!$F$3:$F$23)</f>
        <v>0</v>
      </c>
      <c r="E11" s="14">
        <f>-SUMIF('CC2'!$D$3:$D$23,E$1,'CC2'!$F$3:$F$23)</f>
        <v>0</v>
      </c>
      <c r="F11" s="14">
        <f>-SUMIF('CC2'!$D$3:$D$23,F$1,'CC2'!$F$3:$F$23)</f>
        <v>0</v>
      </c>
      <c r="G11" s="14">
        <f>-SUMIF('CC2'!$D$3:$D$23,G$1,'CC2'!$F$3:$F$23)</f>
        <v>0</v>
      </c>
      <c r="H11" s="14">
        <f>-SUMIF('CC2'!$D$3:$D$23,H$1,'CC2'!$F$3:$F$23)</f>
        <v>0</v>
      </c>
      <c r="I11" s="14">
        <f>-SUMIF('CC2'!$D$3:$D$23,I$1,'CC2'!$F$3:$F$23)</f>
        <v>0</v>
      </c>
      <c r="J11" s="14">
        <f>-SUMIF('CC2'!$D$3:$D$23,J$1,'CC2'!$F$3:$F$23)</f>
        <v>0</v>
      </c>
      <c r="K11" s="14">
        <f>-SUMIF('CC2'!$D$3:$D$23,K$1,'CC2'!$F$3:$F$23)</f>
        <v>0</v>
      </c>
      <c r="L11" s="14">
        <f>-SUMIF('CC2'!$D$3:$D$23,L$1,'CC2'!$F$3:$F$23)</f>
        <v>0</v>
      </c>
      <c r="M11" s="14">
        <f>-SUMIF('CC2'!$D$3:$D$23,M$1,'CC2'!$F$3:$F$23)</f>
        <v>0</v>
      </c>
      <c r="N11" s="14">
        <f>-SUMIF('CC2'!$D$3:$D$23,N$1,'CC2'!$F$3:$F$23)</f>
        <v>0</v>
      </c>
      <c r="O11" s="14">
        <f>-SUMIF('CC2'!$D$3:$D$23,O$1,'CC2'!$F$3:$F$23)</f>
        <v>0</v>
      </c>
      <c r="P11" s="14">
        <f>-SUMIF('CC2'!$D$3:$D$23,P$1,'CC2'!$F$3:$F$23)</f>
        <v>0</v>
      </c>
      <c r="Q11" s="14">
        <f>-SUMIF('CC2'!$D$3:$D$23,Q$1,'CC2'!$F$3:$F$23)</f>
        <v>0</v>
      </c>
      <c r="R11" s="14">
        <f>-SUMIF('CC2'!$D$3:$D$23,R$1,'CC2'!$F$3:$F$23)</f>
        <v>0</v>
      </c>
      <c r="S11" s="14">
        <f>-SUMIF('CC2'!$D$3:$D$23,S$1,'CC2'!$F$3:$F$23)</f>
        <v>0</v>
      </c>
      <c r="T11" s="14">
        <f>-SUMIF('CC2'!$D$3:$D$23,T$1,'CC2'!$F$3:$F$23)</f>
        <v>0</v>
      </c>
      <c r="U11" s="14">
        <f>-SUMIF('CC2'!$D$3:$D$23,U$1,'CC2'!$F$3:$F$23)</f>
        <v>0</v>
      </c>
      <c r="V11" s="14">
        <f>-SUMIF('CC2'!$D$3:$D$23,V$1,'CC2'!$F$3:$F$23)</f>
        <v>0</v>
      </c>
      <c r="W11" s="14">
        <f>-SUMIF('CC2'!$D$3:$D$23,W$1,'CC2'!$F$3:$F$23)</f>
        <v>0</v>
      </c>
      <c r="X11" s="14">
        <f>-SUMIF('CC2'!$D$3:$D$23,X$1,'CC2'!$F$3:$F$23)</f>
        <v>0</v>
      </c>
      <c r="Y11" s="14">
        <f>-SUMIF('CC2'!$D$3:$D$23,Y$1,'CC2'!$F$3:$F$23)</f>
        <v>0</v>
      </c>
      <c r="Z11" s="14">
        <f>-SUMIF('CC2'!$D$3:$D$23,Z$1,'CC2'!$F$3:$F$23)</f>
        <v>0</v>
      </c>
      <c r="AA11" s="14">
        <f>-SUMIF('CC2'!$D$3:$D$23,AA$1,'CC2'!$F$3:$F$23)</f>
        <v>0</v>
      </c>
      <c r="AB11" s="14">
        <f>-SUMIF('CC2'!$D$3:$D$23,AB$1,'CC2'!$F$3:$F$23)</f>
        <v>0</v>
      </c>
      <c r="AC11" s="15">
        <f>-SUMIF('CC2'!$D$3:$D$23,AC$1,'CC2'!$F$3:$F$23)</f>
        <v>-23</v>
      </c>
      <c r="AD11" s="16">
        <f>SUM(B11:AC11)</f>
        <v>-23</v>
      </c>
      <c r="AE11" s="16">
        <f>SUM(AD11,'Jan 25'!AG11)</f>
        <v>-23</v>
      </c>
    </row>
    <row r="12" ht="20.7" customHeight="1">
      <c r="A12" s="23"/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9"/>
      <c r="AD12" s="11"/>
      <c r="AE12" s="11"/>
    </row>
    <row r="13" ht="20.7" customHeight="1">
      <c r="A13" t="s" s="12">
        <v>101</v>
      </c>
      <c r="B13" s="13">
        <f>SUM(B8:B11)</f>
        <v>0</v>
      </c>
      <c r="C13" s="14">
        <f>SUM(C8:C11)</f>
        <v>0</v>
      </c>
      <c r="D13" s="14">
        <f>SUM(D8:D11)</f>
        <v>0</v>
      </c>
      <c r="E13" s="14">
        <f>SUM(E8:E11)</f>
        <v>0</v>
      </c>
      <c r="F13" s="14">
        <f>SUM(F8:F11)</f>
        <v>0</v>
      </c>
      <c r="G13" s="14">
        <f>SUM(G8:G11)</f>
        <v>0</v>
      </c>
      <c r="H13" s="14">
        <f>SUM(H8:H11)</f>
        <v>0</v>
      </c>
      <c r="I13" s="14">
        <f>SUM(I8:I11)</f>
        <v>0</v>
      </c>
      <c r="J13" s="14">
        <f>SUM(J8:J11)</f>
        <v>0</v>
      </c>
      <c r="K13" s="14">
        <f>SUM(K8:K11)</f>
        <v>0</v>
      </c>
      <c r="L13" s="14">
        <f>SUM(L8:L11)</f>
        <v>0</v>
      </c>
      <c r="M13" s="14">
        <f>SUM(M8:M11)</f>
        <v>0</v>
      </c>
      <c r="N13" s="14">
        <f>SUM(N8:N11)</f>
        <v>0</v>
      </c>
      <c r="O13" s="14">
        <f>SUM(O8:O11)</f>
        <v>-5</v>
      </c>
      <c r="P13" s="14">
        <f>SUM(P8:P11)</f>
        <v>0</v>
      </c>
      <c r="Q13" s="14">
        <f>SUM(Q8:Q11)</f>
        <v>0</v>
      </c>
      <c r="R13" s="14">
        <f>SUM(R8:R11)</f>
        <v>0</v>
      </c>
      <c r="S13" s="14">
        <f>SUM(S8:S11)</f>
        <v>0</v>
      </c>
      <c r="T13" s="14">
        <f>SUM(T8:T11)</f>
        <v>0</v>
      </c>
      <c r="U13" s="14">
        <f>SUM(U8:U11)</f>
        <v>0</v>
      </c>
      <c r="V13" s="14">
        <f>SUM(V8:V11)</f>
        <v>0</v>
      </c>
      <c r="W13" s="14">
        <f>SUM(W8:W11)</f>
        <v>0</v>
      </c>
      <c r="X13" s="14">
        <f>SUM(X8:X11)</f>
        <v>0</v>
      </c>
      <c r="Y13" s="14">
        <f>SUM(Y8:Y11)</f>
        <v>0</v>
      </c>
      <c r="Z13" s="14">
        <f>SUM(Z8:Z11)</f>
        <v>0</v>
      </c>
      <c r="AA13" s="14">
        <f>SUM(AA8:AA11)</f>
        <v>0</v>
      </c>
      <c r="AB13" s="14">
        <f>SUM(AB8:AB11)</f>
        <v>0</v>
      </c>
      <c r="AC13" s="15">
        <f>SUM(AC8:AC11)</f>
        <v>-46</v>
      </c>
      <c r="AD13" s="16">
        <f>SUM(AD8:AD11)</f>
        <v>-51</v>
      </c>
      <c r="AE13" s="16">
        <f>SUM(AD13,'Jan 25'!AG13)</f>
        <v>-124</v>
      </c>
    </row>
    <row r="14" ht="20.7" customHeight="1">
      <c r="A14" s="23"/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9"/>
      <c r="AD14" t="s" s="165">
        <v>102</v>
      </c>
      <c r="AE14" t="s" s="165">
        <v>105</v>
      </c>
    </row>
    <row r="15" ht="20.7" customHeight="1">
      <c r="A15" s="23"/>
      <c r="B15" s="13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5"/>
      <c r="AD15" s="16">
        <f>SUM(AD13,AD6)</f>
        <v>-51</v>
      </c>
      <c r="AE15" s="16">
        <f>SUM(AD15,'Jan 25'!AG15)</f>
        <v>-124</v>
      </c>
    </row>
  </sheetData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H15"/>
  <sheetViews>
    <sheetView workbookViewId="0" showGridLines="0" defaultGridColor="1">
      <pane topLeftCell="B2" xSplit="1" ySplit="1" activePane="bottomRight" state="frozen"/>
    </sheetView>
  </sheetViews>
  <sheetFormatPr defaultColWidth="16.3333" defaultRowHeight="19.9" customHeight="1" outlineLevelRow="0" outlineLevelCol="0"/>
  <cols>
    <col min="1" max="1" width="15" style="167" customWidth="1"/>
    <col min="2" max="3" width="6" style="167" customWidth="1"/>
    <col min="4" max="4" width="6.5" style="167" customWidth="1"/>
    <col min="5" max="10" width="6" style="167" customWidth="1"/>
    <col min="11" max="31" width="6.85156" style="167" customWidth="1"/>
    <col min="32" max="33" width="7.5" style="167" customWidth="1"/>
    <col min="34" max="34" width="8.5" style="167" customWidth="1"/>
    <col min="35" max="16384" width="16.3516" style="167" customWidth="1"/>
  </cols>
  <sheetData>
    <row r="1" ht="20.7" customHeight="1">
      <c r="A1" s="64"/>
      <c r="B1" s="65">
        <v>45717</v>
      </c>
      <c r="C1" s="65">
        <v>45718</v>
      </c>
      <c r="D1" s="65">
        <v>45719</v>
      </c>
      <c r="E1" s="65">
        <v>45720</v>
      </c>
      <c r="F1" s="65">
        <v>45721</v>
      </c>
      <c r="G1" s="65">
        <v>45722</v>
      </c>
      <c r="H1" s="65">
        <v>45723</v>
      </c>
      <c r="I1" s="65">
        <v>45724</v>
      </c>
      <c r="J1" s="65">
        <v>45725</v>
      </c>
      <c r="K1" s="65">
        <v>45726</v>
      </c>
      <c r="L1" s="65">
        <v>45727</v>
      </c>
      <c r="M1" s="65">
        <v>45728</v>
      </c>
      <c r="N1" s="65">
        <v>45729</v>
      </c>
      <c r="O1" s="65">
        <v>45730</v>
      </c>
      <c r="P1" s="65">
        <v>45731</v>
      </c>
      <c r="Q1" s="65">
        <v>45732</v>
      </c>
      <c r="R1" s="65">
        <v>45733</v>
      </c>
      <c r="S1" s="65">
        <v>45734</v>
      </c>
      <c r="T1" s="65">
        <v>45735</v>
      </c>
      <c r="U1" s="65">
        <v>45736</v>
      </c>
      <c r="V1" s="65">
        <v>45737</v>
      </c>
      <c r="W1" s="65">
        <v>45738</v>
      </c>
      <c r="X1" s="65">
        <v>45739</v>
      </c>
      <c r="Y1" s="65">
        <v>45740</v>
      </c>
      <c r="Z1" s="65">
        <v>45741</v>
      </c>
      <c r="AA1" s="65">
        <v>45742</v>
      </c>
      <c r="AB1" s="65">
        <v>45743</v>
      </c>
      <c r="AC1" s="65">
        <v>45744</v>
      </c>
      <c r="AD1" s="65">
        <v>45745</v>
      </c>
      <c r="AE1" s="65">
        <v>45746</v>
      </c>
      <c r="AF1" s="160">
        <v>45747</v>
      </c>
      <c r="AG1" t="s" s="6">
        <v>1</v>
      </c>
      <c r="AH1" t="s" s="6">
        <v>103</v>
      </c>
    </row>
    <row r="2" ht="20.7" customHeight="1">
      <c r="A2" s="161"/>
      <c r="B2" t="s" s="162">
        <v>104</v>
      </c>
      <c r="C2" t="s" s="154">
        <v>91</v>
      </c>
      <c r="D2" t="s" s="154">
        <v>92</v>
      </c>
      <c r="E2" t="s" s="154">
        <v>93</v>
      </c>
      <c r="F2" t="s" s="154">
        <v>87</v>
      </c>
      <c r="G2" t="s" s="154">
        <v>88</v>
      </c>
      <c r="H2" t="s" s="154">
        <v>89</v>
      </c>
      <c r="I2" t="s" s="154">
        <v>104</v>
      </c>
      <c r="J2" t="s" s="154">
        <v>91</v>
      </c>
      <c r="K2" t="s" s="154">
        <v>92</v>
      </c>
      <c r="L2" t="s" s="154">
        <v>93</v>
      </c>
      <c r="M2" t="s" s="154">
        <v>87</v>
      </c>
      <c r="N2" t="s" s="154">
        <v>88</v>
      </c>
      <c r="O2" t="s" s="154">
        <v>89</v>
      </c>
      <c r="P2" t="s" s="154">
        <v>104</v>
      </c>
      <c r="Q2" t="s" s="154">
        <v>91</v>
      </c>
      <c r="R2" t="s" s="154">
        <v>92</v>
      </c>
      <c r="S2" t="s" s="154">
        <v>93</v>
      </c>
      <c r="T2" t="s" s="154">
        <v>87</v>
      </c>
      <c r="U2" t="s" s="154">
        <v>88</v>
      </c>
      <c r="V2" t="s" s="154">
        <v>89</v>
      </c>
      <c r="W2" t="s" s="154">
        <v>104</v>
      </c>
      <c r="X2" t="s" s="154">
        <v>91</v>
      </c>
      <c r="Y2" t="s" s="154">
        <v>92</v>
      </c>
      <c r="Z2" t="s" s="154">
        <v>93</v>
      </c>
      <c r="AA2" t="s" s="154">
        <v>87</v>
      </c>
      <c r="AB2" t="s" s="154">
        <v>88</v>
      </c>
      <c r="AC2" t="s" s="154">
        <v>89</v>
      </c>
      <c r="AD2" t="s" s="154">
        <v>104</v>
      </c>
      <c r="AE2" t="s" s="154">
        <v>91</v>
      </c>
      <c r="AF2" t="s" s="163">
        <v>92</v>
      </c>
      <c r="AG2" s="31"/>
      <c r="AH2" s="31"/>
    </row>
    <row r="3" ht="20.7" customHeight="1">
      <c r="A3" t="s" s="12">
        <v>94</v>
      </c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5"/>
      <c r="AG3" s="16">
        <f>SUM(B3:AF3)</f>
        <v>0</v>
      </c>
      <c r="AH3" s="16">
        <f>SUM(AG3,'Feb 25'!AE3)</f>
        <v>0</v>
      </c>
    </row>
    <row r="4" ht="20.7" customHeight="1">
      <c r="A4" t="s" s="12">
        <v>95</v>
      </c>
      <c r="B4" s="17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9"/>
      <c r="AG4" s="11">
        <f>SUM(B4:AF4)</f>
        <v>0</v>
      </c>
      <c r="AH4" s="11">
        <f>SUM(AG4,'Feb 25'!AE4)</f>
        <v>0</v>
      </c>
    </row>
    <row r="5" ht="20.7" customHeight="1">
      <c r="A5" s="23"/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5"/>
      <c r="AG5" s="16"/>
      <c r="AH5" s="27"/>
    </row>
    <row r="6" ht="20.7" customHeight="1">
      <c r="A6" t="s" s="12">
        <v>96</v>
      </c>
      <c r="B6" s="17">
        <f>SUM(B3:B4)</f>
        <v>0</v>
      </c>
      <c r="C6" s="18">
        <f>SUM(C3:C4)</f>
        <v>0</v>
      </c>
      <c r="D6" s="18">
        <f>SUM(D3:D4)</f>
        <v>0</v>
      </c>
      <c r="E6" s="18">
        <f>SUM(E3:E4)</f>
        <v>0</v>
      </c>
      <c r="F6" s="18">
        <f>SUM(F3:F4)</f>
        <v>0</v>
      </c>
      <c r="G6" s="18">
        <f>SUM(G3:G4)</f>
        <v>0</v>
      </c>
      <c r="H6" s="18">
        <f>SUM(H3:H4)</f>
        <v>0</v>
      </c>
      <c r="I6" s="18">
        <f>SUM(I3:I4)</f>
        <v>0</v>
      </c>
      <c r="J6" s="18">
        <f>SUM(J3:J4)</f>
        <v>0</v>
      </c>
      <c r="K6" s="18">
        <f>SUM(K3:K4)</f>
        <v>0</v>
      </c>
      <c r="L6" s="18">
        <f>SUM(L3:L4)</f>
        <v>0</v>
      </c>
      <c r="M6" s="18">
        <f>SUM(M3:M4)</f>
        <v>0</v>
      </c>
      <c r="N6" s="18">
        <f>SUM(N3:N4)</f>
        <v>0</v>
      </c>
      <c r="O6" s="18">
        <f>SUM(O3:O4)</f>
        <v>0</v>
      </c>
      <c r="P6" s="18">
        <f>SUM(P3:P4)</f>
        <v>0</v>
      </c>
      <c r="Q6" s="18">
        <f>SUM(Q3:Q4)</f>
        <v>0</v>
      </c>
      <c r="R6" s="18">
        <f>SUM(R3:R4)</f>
        <v>0</v>
      </c>
      <c r="S6" s="18">
        <f>SUM(S3:S4)</f>
        <v>0</v>
      </c>
      <c r="T6" s="18">
        <f>SUM(T3:T4)</f>
        <v>0</v>
      </c>
      <c r="U6" s="18">
        <f>SUM(U3:U4)</f>
        <v>0</v>
      </c>
      <c r="V6" s="18">
        <f>SUM(V3:V4)</f>
        <v>0</v>
      </c>
      <c r="W6" s="18">
        <f>SUM(W3:W4)</f>
        <v>0</v>
      </c>
      <c r="X6" s="18">
        <f>SUM(X3:X4)</f>
        <v>0</v>
      </c>
      <c r="Y6" s="18">
        <f>SUM(Y3:Y4)</f>
        <v>0</v>
      </c>
      <c r="Z6" s="18">
        <f>SUM(Z3:Z4)</f>
        <v>0</v>
      </c>
      <c r="AA6" s="18">
        <f>SUM(AA3:AA4)</f>
        <v>0</v>
      </c>
      <c r="AB6" s="18">
        <f>SUM(AB3:AB4)</f>
        <v>0</v>
      </c>
      <c r="AC6" s="18">
        <f>SUM(AC3:AC4)</f>
        <v>0</v>
      </c>
      <c r="AD6" s="18">
        <f>SUM(AD3:AD4)</f>
        <v>0</v>
      </c>
      <c r="AE6" s="18">
        <f>SUM(AE3:AE4)</f>
        <v>0</v>
      </c>
      <c r="AF6" s="19">
        <f>SUM(AF3:AF4)</f>
        <v>0</v>
      </c>
      <c r="AG6" s="11">
        <f>SUM(AG3:AG4)</f>
        <v>0</v>
      </c>
      <c r="AH6" s="11">
        <f>SUM(AG6,'Feb 25'!AE6)</f>
        <v>0</v>
      </c>
    </row>
    <row r="7" ht="20.7" customHeight="1">
      <c r="A7" s="23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5"/>
      <c r="AG7" s="16"/>
      <c r="AH7" s="27"/>
    </row>
    <row r="8" ht="20.7" customHeight="1">
      <c r="A8" t="s" s="12">
        <v>97</v>
      </c>
      <c r="B8" s="17">
        <f>-SUMIF('CC1'!$G$3:$G$23,B$1,'CC1'!$I$3:$I$23)</f>
        <v>0</v>
      </c>
      <c r="C8" s="18">
        <f>-SUMIF('CC1'!$G$3:$G$23,C$1,'CC1'!$I$3:$I$23)</f>
        <v>0</v>
      </c>
      <c r="D8" s="18">
        <f>-SUMIF('CC1'!$G$3:$G$23,D$1,'CC1'!$I$3:$I$23)</f>
        <v>-5</v>
      </c>
      <c r="E8" s="18">
        <f>-SUMIF('CC1'!$G$3:$G$23,E$1,'CC1'!$I$3:$I$23)</f>
        <v>0</v>
      </c>
      <c r="F8" s="18">
        <f>-SUMIF('CC1'!$G$3:$G$23,F$1,'CC1'!$I$3:$I$23)</f>
        <v>0</v>
      </c>
      <c r="G8" s="18">
        <f>-SUMIF('CC1'!$G$3:$G$23,G$1,'CC1'!$I$3:$I$23)</f>
        <v>0</v>
      </c>
      <c r="H8" s="18">
        <f>-SUMIF('CC1'!$G$3:$G$23,H$1,'CC1'!$I$3:$I$23)</f>
        <v>0</v>
      </c>
      <c r="I8" s="18">
        <f>-SUMIF('CC1'!$G$3:$G$23,I$1,'CC1'!$I$3:$I$23)</f>
        <v>0</v>
      </c>
      <c r="J8" s="18">
        <f>-SUMIF('CC1'!$G$3:$G$23,J$1,'CC1'!$I$3:$I$23)</f>
        <v>0</v>
      </c>
      <c r="K8" s="18">
        <f>-SUMIF('CC1'!$G$3:$G$23,K$1,'CC1'!$I$3:$I$23)</f>
        <v>0</v>
      </c>
      <c r="L8" s="18">
        <f>-SUMIF('CC1'!$G$3:$G$23,L$1,'CC1'!$I$3:$I$23)</f>
        <v>0</v>
      </c>
      <c r="M8" s="18">
        <f>-SUMIF('CC1'!$G$3:$G$23,M$1,'CC1'!$I$3:$I$23)</f>
        <v>0</v>
      </c>
      <c r="N8" s="18">
        <f>-SUMIF('CC1'!$G$3:$G$23,N$1,'CC1'!$I$3:$I$23)</f>
        <v>0</v>
      </c>
      <c r="O8" s="18">
        <f>-SUMIF('CC1'!$G$3:$G$23,O$1,'CC1'!$I$3:$I$23)</f>
        <v>0</v>
      </c>
      <c r="P8" s="18">
        <f>-SUMIF('CC1'!$G$3:$G$23,P$1,'CC1'!$I$3:$I$23)</f>
        <v>0</v>
      </c>
      <c r="Q8" s="18">
        <f>-SUMIF('CC1'!$G$3:$G$23,Q$1,'CC1'!$I$3:$I$23)</f>
        <v>0</v>
      </c>
      <c r="R8" s="18">
        <f>-SUMIF('CC1'!$G$3:$G$23,R$1,'CC1'!$I$3:$I$23)</f>
        <v>0</v>
      </c>
      <c r="S8" s="18">
        <f>-SUMIF('CC1'!$G$3:$G$23,S$1,'CC1'!$I$3:$I$23)</f>
        <v>0</v>
      </c>
      <c r="T8" s="18">
        <f>-SUMIF('CC1'!$G$3:$G$23,T$1,'CC1'!$I$3:$I$23)</f>
        <v>0</v>
      </c>
      <c r="U8" s="18">
        <f>-SUMIF('CC1'!$G$3:$G$23,U$1,'CC1'!$I$3:$I$23)</f>
        <v>0</v>
      </c>
      <c r="V8" s="18">
        <f>-SUMIF('CC1'!$G$3:$G$23,V$1,'CC1'!$I$3:$I$23)</f>
        <v>0</v>
      </c>
      <c r="W8" s="18">
        <f>-SUMIF('CC1'!$G$3:$G$23,W$1,'CC1'!$I$3:$I$23)</f>
        <v>0</v>
      </c>
      <c r="X8" s="18">
        <f>-SUMIF('CC1'!$G$3:$G$23,X$1,'CC1'!$I$3:$I$23)</f>
        <v>0</v>
      </c>
      <c r="Y8" s="18">
        <f>-SUMIF('CC1'!$G$3:$G$23,Y$1,'CC1'!$I$3:$I$23)</f>
        <v>0</v>
      </c>
      <c r="Z8" s="18">
        <f>-SUMIF('CC1'!$G$3:$G$23,Z$1,'CC1'!$I$3:$I$23)</f>
        <v>0</v>
      </c>
      <c r="AA8" s="18">
        <f>-SUMIF('CC1'!$G$3:$G$23,AA$1,'CC1'!$I$3:$I$23)</f>
        <v>0</v>
      </c>
      <c r="AB8" s="18">
        <f>-SUMIF('CC1'!$G$3:$G$23,AB$1,'CC1'!$I$3:$I$23)</f>
        <v>0</v>
      </c>
      <c r="AC8" s="18">
        <f>-SUMIF('CC1'!$G$3:$G$23,AC$1,'CC1'!$I$3:$I$23)</f>
        <v>0</v>
      </c>
      <c r="AD8" s="18">
        <f>-SUMIF('CC1'!$G$3:$G$23,AD$1,'CC1'!$I$3:$I$23)</f>
        <v>0</v>
      </c>
      <c r="AE8" s="18">
        <f>-SUMIF('CC1'!$G$3:$G$23,AE$1,'CC1'!$I$3:$I$23)</f>
        <v>0</v>
      </c>
      <c r="AF8" s="19">
        <f>-SUMIF('CC1'!$G$3:$G$23,AF$1,'CC1'!$I$3:$I$23)</f>
        <v>0</v>
      </c>
      <c r="AG8" s="11">
        <f>SUM(B8:AF8)</f>
        <v>-5</v>
      </c>
      <c r="AH8" s="11">
        <f>SUM(AG8,'Feb 25'!AE8)</f>
        <v>-60</v>
      </c>
    </row>
    <row r="9" ht="20.7" customHeight="1">
      <c r="A9" t="s" s="12">
        <v>98</v>
      </c>
      <c r="B9" s="13">
        <f>-SUMIF('CC2'!$G$3:$G$23,B$1,'CC2'!$I$3:$I$23)</f>
        <v>0</v>
      </c>
      <c r="C9" s="14">
        <f>-SUMIF('CC2'!$G$3:$G$23,C$1,'CC2'!$I$3:$I$23)</f>
        <v>0</v>
      </c>
      <c r="D9" s="14">
        <f>-SUMIF('CC2'!$G$3:$G$23,D$1,'CC2'!$I$3:$I$23)</f>
        <v>0</v>
      </c>
      <c r="E9" s="14">
        <f>-SUMIF('CC2'!$G$3:$G$23,E$1,'CC2'!$I$3:$I$23)</f>
        <v>0</v>
      </c>
      <c r="F9" s="14">
        <f>-SUMIF('CC2'!$G$3:$G$23,F$1,'CC2'!$I$3:$I$23)</f>
        <v>0</v>
      </c>
      <c r="G9" s="14">
        <f>-SUMIF('CC2'!$G$3:$G$23,G$1,'CC2'!$I$3:$I$23)</f>
        <v>0</v>
      </c>
      <c r="H9" s="14">
        <f>-SUMIF('CC2'!$G$3:$G$23,H$1,'CC2'!$I$3:$I$23)</f>
        <v>0</v>
      </c>
      <c r="I9" s="14">
        <f>-SUMIF('CC2'!$G$3:$G$23,I$1,'CC2'!$I$3:$I$23)</f>
        <v>0</v>
      </c>
      <c r="J9" s="14">
        <f>-SUMIF('CC2'!$G$3:$G$23,J$1,'CC2'!$I$3:$I$23)</f>
        <v>0</v>
      </c>
      <c r="K9" s="14">
        <f>-SUMIF('CC2'!$G$3:$G$23,K$1,'CC2'!$I$3:$I$23)</f>
        <v>0</v>
      </c>
      <c r="L9" s="14">
        <f>-SUMIF('CC2'!$G$3:$G$23,L$1,'CC2'!$I$3:$I$23)</f>
        <v>0</v>
      </c>
      <c r="M9" s="14">
        <f>-SUMIF('CC2'!$G$3:$G$23,M$1,'CC2'!$I$3:$I$23)</f>
        <v>0</v>
      </c>
      <c r="N9" s="14">
        <f>-SUMIF('CC2'!$G$3:$G$23,N$1,'CC2'!$I$3:$I$23)</f>
        <v>0</v>
      </c>
      <c r="O9" s="14">
        <f>-SUMIF('CC2'!$G$3:$G$23,O$1,'CC2'!$I$3:$I$23)</f>
        <v>0</v>
      </c>
      <c r="P9" s="14">
        <f>-SUMIF('CC2'!$G$3:$G$23,P$1,'CC2'!$I$3:$I$23)</f>
        <v>0</v>
      </c>
      <c r="Q9" s="14">
        <f>-SUMIF('CC2'!$G$3:$G$23,Q$1,'CC2'!$I$3:$I$23)</f>
        <v>0</v>
      </c>
      <c r="R9" s="14">
        <f>-SUMIF('CC2'!$G$3:$G$23,R$1,'CC2'!$I$3:$I$23)</f>
        <v>0</v>
      </c>
      <c r="S9" s="14">
        <f>-SUMIF('CC2'!$G$3:$G$23,S$1,'CC2'!$I$3:$I$23)</f>
        <v>0</v>
      </c>
      <c r="T9" s="14">
        <f>-SUMIF('CC2'!$G$3:$G$23,T$1,'CC2'!$I$3:$I$23)</f>
        <v>0</v>
      </c>
      <c r="U9" s="14">
        <f>-SUMIF('CC2'!$G$3:$G$23,U$1,'CC2'!$I$3:$I$23)</f>
        <v>0</v>
      </c>
      <c r="V9" s="14">
        <f>-SUMIF('CC2'!$G$3:$G$23,V$1,'CC2'!$I$3:$I$23)</f>
        <v>0</v>
      </c>
      <c r="W9" s="14">
        <f>-SUMIF('CC2'!$G$3:$G$23,W$1,'CC2'!$I$3:$I$23)</f>
        <v>0</v>
      </c>
      <c r="X9" s="14">
        <f>-SUMIF('CC2'!$G$3:$G$23,X$1,'CC2'!$I$3:$I$23)</f>
        <v>0</v>
      </c>
      <c r="Y9" s="14">
        <f>-SUMIF('CC2'!$G$3:$G$23,Y$1,'CC2'!$I$3:$I$23)</f>
        <v>0</v>
      </c>
      <c r="Z9" s="14">
        <f>-SUMIF('CC2'!$G$3:$G$23,Z$1,'CC2'!$I$3:$I$23)</f>
        <v>0</v>
      </c>
      <c r="AA9" s="14">
        <f>-SUMIF('CC2'!$G$3:$G$23,AA$1,'CC2'!$I$3:$I$23)</f>
        <v>0</v>
      </c>
      <c r="AB9" s="14">
        <f>-SUMIF('CC2'!$G$3:$G$23,AB$1,'CC2'!$I$3:$I$23)</f>
        <v>0</v>
      </c>
      <c r="AC9" s="14">
        <f>-SUMIF('CC2'!$G$3:$G$23,AC$1,'CC2'!$I$3:$I$23)</f>
        <v>0</v>
      </c>
      <c r="AD9" s="14">
        <f>-SUMIF('CC2'!$G$3:$G$23,AD$1,'CC2'!$I$3:$I$23)</f>
        <v>0</v>
      </c>
      <c r="AE9" s="14">
        <f>-SUMIF('CC2'!$G$3:$G$23,AE$1,'CC2'!$I$3:$I$23)</f>
        <v>0</v>
      </c>
      <c r="AF9" s="15">
        <f>-SUMIF('CC2'!$G$3:$G$23,AF$1,'CC2'!$I$3:$I$23)</f>
        <v>-23</v>
      </c>
      <c r="AG9" s="16">
        <f>SUM(B9:AF9)</f>
        <v>-23</v>
      </c>
      <c r="AH9" s="16">
        <f>SUM(AG9,'Feb 25'!AE9)</f>
        <v>-69</v>
      </c>
    </row>
    <row r="10" ht="20.7" customHeight="1">
      <c r="A10" t="s" s="12">
        <v>99</v>
      </c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9"/>
      <c r="AG10" s="11">
        <f>SUM(B10:AF10)</f>
        <v>0</v>
      </c>
      <c r="AH10" s="11">
        <f>SUM(AG10,'Feb 25'!AE10)</f>
        <v>0</v>
      </c>
    </row>
    <row r="11" ht="20.7" customHeight="1">
      <c r="A11" t="s" s="12">
        <v>100</v>
      </c>
      <c r="B11" s="13">
        <f>-SUMIF('Checking1'!$G$3:$G$23,B$1,'Checking1'!$I$3:$I$23)</f>
        <v>0</v>
      </c>
      <c r="C11" s="14">
        <f>-SUMIF('Checking1'!$G$3:$G$23,C$1,'Checking1'!$I$3:$I$23)</f>
        <v>0</v>
      </c>
      <c r="D11" s="14">
        <f>-SUMIF('Checking1'!$G$3:$G$23,D$1,'Checking1'!$I$3:$I$23)</f>
        <v>0</v>
      </c>
      <c r="E11" s="14">
        <f>-SUMIF('Checking1'!$G$3:$G$23,E$1,'Checking1'!$I$3:$I$23)</f>
        <v>0</v>
      </c>
      <c r="F11" s="14">
        <f>-SUMIF('Checking1'!$G$3:$G$23,F$1,'Checking1'!$I$3:$I$23)</f>
        <v>0</v>
      </c>
      <c r="G11" s="14">
        <f>-SUMIF('Checking1'!$G$3:$G$23,G$1,'Checking1'!$I$3:$I$23)</f>
        <v>0</v>
      </c>
      <c r="H11" s="14">
        <f>-SUMIF('Checking1'!$G$3:$G$23,H$1,'Checking1'!$I$3:$I$23)</f>
        <v>0</v>
      </c>
      <c r="I11" s="14">
        <f>-SUMIF('Checking1'!$G$3:$G$23,I$1,'Checking1'!$I$3:$I$23)</f>
        <v>0</v>
      </c>
      <c r="J11" s="14">
        <f>-SUMIF('Checking1'!$G$3:$G$23,J$1,'Checking1'!$I$3:$I$23)</f>
        <v>0</v>
      </c>
      <c r="K11" s="14">
        <f>-SUMIF('Checking1'!$G$3:$G$23,K$1,'Checking1'!$I$3:$I$23)</f>
        <v>0</v>
      </c>
      <c r="L11" s="14">
        <f>-SUMIF('Checking1'!$G$3:$G$23,L$1,'Checking1'!$I$3:$I$23)</f>
        <v>0</v>
      </c>
      <c r="M11" s="14">
        <f>-SUMIF('Checking1'!$G$3:$G$23,M$1,'Checking1'!$I$3:$I$23)</f>
        <v>0</v>
      </c>
      <c r="N11" s="14">
        <f>-SUMIF('Checking1'!$G$3:$G$23,N$1,'Checking1'!$I$3:$I$23)</f>
        <v>0</v>
      </c>
      <c r="O11" s="14">
        <f>-SUMIF('Checking1'!$G$3:$G$23,O$1,'Checking1'!$I$3:$I$23)</f>
        <v>0</v>
      </c>
      <c r="P11" s="14">
        <f>-SUMIF('Checking1'!$G$3:$G$23,P$1,'Checking1'!$I$3:$I$23)</f>
        <v>0</v>
      </c>
      <c r="Q11" s="14">
        <f>-SUMIF('Checking1'!$G$3:$G$23,Q$1,'Checking1'!$I$3:$I$23)</f>
        <v>0</v>
      </c>
      <c r="R11" s="14">
        <f>-SUMIF('Checking1'!$G$3:$G$23,R$1,'Checking1'!$I$3:$I$23)</f>
        <v>0</v>
      </c>
      <c r="S11" s="14">
        <f>-SUMIF('Checking1'!$G$3:$G$23,S$1,'Checking1'!$I$3:$I$23)</f>
        <v>0</v>
      </c>
      <c r="T11" s="14">
        <f>-SUMIF('Checking1'!$G$3:$G$23,T$1,'Checking1'!$I$3:$I$23)</f>
        <v>0</v>
      </c>
      <c r="U11" s="14">
        <f>-SUMIF('Checking1'!$G$3:$G$23,U$1,'Checking1'!$I$3:$I$23)</f>
        <v>0</v>
      </c>
      <c r="V11" s="14">
        <f>-SUMIF('Checking1'!$G$3:$G$23,V$1,'Checking1'!$I$3:$I$23)</f>
        <v>0</v>
      </c>
      <c r="W11" s="14">
        <f>-SUMIF('Checking1'!$G$3:$G$23,W$1,'Checking1'!$I$3:$I$23)</f>
        <v>0</v>
      </c>
      <c r="X11" s="14">
        <f>-SUMIF('Checking1'!$G$3:$G$23,X$1,'Checking1'!$I$3:$I$23)</f>
        <v>0</v>
      </c>
      <c r="Y11" s="14">
        <f>-SUMIF('Checking1'!$G$3:$G$23,Y$1,'Checking1'!$I$3:$I$23)</f>
        <v>0</v>
      </c>
      <c r="Z11" s="14">
        <f>-SUMIF('Checking1'!$G$3:$G$23,Z$1,'Checking1'!$I$3:$I$23)</f>
        <v>0</v>
      </c>
      <c r="AA11" s="14">
        <f>-SUMIF('Checking1'!$G$3:$G$23,AA$1,'Checking1'!$I$3:$I$23)</f>
        <v>0</v>
      </c>
      <c r="AB11" s="14">
        <f>-SUMIF('Checking1'!$G$3:$G$23,AB$1,'Checking1'!$I$3:$I$23)</f>
        <v>0</v>
      </c>
      <c r="AC11" s="14">
        <f>-SUMIF('Checking1'!$G$3:$G$23,AC$1,'Checking1'!$I$3:$I$23)</f>
        <v>0</v>
      </c>
      <c r="AD11" s="14">
        <f>-SUMIF('Checking1'!$G$3:$G$23,AD$1,'Checking1'!$I$3:$I$23)</f>
        <v>0</v>
      </c>
      <c r="AE11" s="14">
        <f>-SUMIF('Checking1'!$G$3:$G$23,AE$1,'Checking1'!$I$3:$I$23)</f>
        <v>0</v>
      </c>
      <c r="AF11" s="15">
        <f>-SUMIF('Checking1'!$G$3:$G$23,AF$1,'Checking1'!$I$3:$I$23)</f>
        <v>0</v>
      </c>
      <c r="AG11" s="16">
        <f>SUM(B11:AF11)</f>
        <v>0</v>
      </c>
      <c r="AH11" s="16">
        <f>SUM(AG11,'Feb 25'!AE11)</f>
        <v>-23</v>
      </c>
    </row>
    <row r="12" ht="20.7" customHeight="1">
      <c r="A12" s="23"/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9"/>
      <c r="AG12" s="11"/>
      <c r="AH12" s="31"/>
    </row>
    <row r="13" ht="20.7" customHeight="1">
      <c r="A13" t="s" s="12">
        <v>101</v>
      </c>
      <c r="B13" s="13">
        <f>SUM(B8:B11)</f>
        <v>0</v>
      </c>
      <c r="C13" s="14">
        <f>SUM(C8:C11)</f>
        <v>0</v>
      </c>
      <c r="D13" s="14">
        <f>SUM(D8:D11)</f>
        <v>-5</v>
      </c>
      <c r="E13" s="14">
        <f>SUM(E8:E11)</f>
        <v>0</v>
      </c>
      <c r="F13" s="14">
        <f>SUM(F8:F11)</f>
        <v>0</v>
      </c>
      <c r="G13" s="14">
        <f>SUM(G8:G11)</f>
        <v>0</v>
      </c>
      <c r="H13" s="14">
        <f>SUM(H8:H11)</f>
        <v>0</v>
      </c>
      <c r="I13" s="14">
        <f>SUM(I8:I11)</f>
        <v>0</v>
      </c>
      <c r="J13" s="14">
        <f>SUM(J8:J11)</f>
        <v>0</v>
      </c>
      <c r="K13" s="14">
        <f>SUM(K8:K11)</f>
        <v>0</v>
      </c>
      <c r="L13" s="14">
        <f>SUM(L8:L11)</f>
        <v>0</v>
      </c>
      <c r="M13" s="14">
        <f>SUM(M8:M11)</f>
        <v>0</v>
      </c>
      <c r="N13" s="14">
        <f>SUM(N8:N11)</f>
        <v>0</v>
      </c>
      <c r="O13" s="14">
        <f>SUM(O8:O11)</f>
        <v>0</v>
      </c>
      <c r="P13" s="14">
        <f>SUM(P8:P11)</f>
        <v>0</v>
      </c>
      <c r="Q13" s="14">
        <f>SUM(Q8:Q11)</f>
        <v>0</v>
      </c>
      <c r="R13" s="14">
        <f>SUM(R8:R11)</f>
        <v>0</v>
      </c>
      <c r="S13" s="14">
        <f>SUM(S8:S11)</f>
        <v>0</v>
      </c>
      <c r="T13" s="14">
        <f>SUM(T8:T11)</f>
        <v>0</v>
      </c>
      <c r="U13" s="14">
        <f>SUM(U8:U11)</f>
        <v>0</v>
      </c>
      <c r="V13" s="14">
        <f>SUM(V8:V11)</f>
        <v>0</v>
      </c>
      <c r="W13" s="14">
        <f>SUM(W8:W11)</f>
        <v>0</v>
      </c>
      <c r="X13" s="14">
        <f>SUM(X8:X11)</f>
        <v>0</v>
      </c>
      <c r="Y13" s="14">
        <f>SUM(Y8:Y11)</f>
        <v>0</v>
      </c>
      <c r="Z13" s="14">
        <f>SUM(Z8:Z11)</f>
        <v>0</v>
      </c>
      <c r="AA13" s="14">
        <f>SUM(AA8:AA11)</f>
        <v>0</v>
      </c>
      <c r="AB13" s="14">
        <f>SUM(AB8:AB11)</f>
        <v>0</v>
      </c>
      <c r="AC13" s="14">
        <f>SUM(AC8:AC11)</f>
        <v>0</v>
      </c>
      <c r="AD13" s="14">
        <f>SUM(AD8:AD11)</f>
        <v>0</v>
      </c>
      <c r="AE13" s="14">
        <f>SUM(AE8:AE11)</f>
        <v>0</v>
      </c>
      <c r="AF13" s="15">
        <f>SUM(AF8:AF11)</f>
        <v>-23</v>
      </c>
      <c r="AG13" s="16">
        <f>SUM(AG8:AG11)</f>
        <v>-28</v>
      </c>
      <c r="AH13" s="16">
        <f>SUM(AG13,'Feb 25'!AE13)</f>
        <v>-152</v>
      </c>
    </row>
    <row r="14" ht="20.7" customHeight="1">
      <c r="A14" s="23"/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9"/>
      <c r="AG14" t="s" s="165">
        <v>102</v>
      </c>
      <c r="AH14" t="s" s="165">
        <v>105</v>
      </c>
    </row>
    <row r="15" ht="20.7" customHeight="1">
      <c r="A15" s="23"/>
      <c r="B15" s="13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5"/>
      <c r="AG15" s="16">
        <f>SUM(AG13,AG6)</f>
        <v>-28</v>
      </c>
      <c r="AH15" s="16">
        <f>SUM(AG15,'Feb 25'!AE15)</f>
        <v>-152</v>
      </c>
    </row>
  </sheetData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